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II REBALANS 2022\Materijal za objavu\"/>
    </mc:Choice>
  </mc:AlternateContent>
  <bookViews>
    <workbookView xWindow="0" yWindow="0" windowWidth="20490" windowHeight="7365" tabRatio="574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'Prihodi - Fond 02'!$A$4:$C$797</definedName>
    <definedName name="_xlnm._FilterDatabase" localSheetId="1" hidden="1">Rashodi!$A$7:$D$4915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dio'!$A$1:$D$288</definedName>
    <definedName name="_xlnm.Print_Area" localSheetId="2">'Prihodi - Fond 02'!$A$1:$C$793</definedName>
    <definedName name="_xlnm.Print_Area" localSheetId="1">Rashodi!$A$1:$D$4915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88" i="4" l="1"/>
  <c r="C263" i="14" l="1"/>
  <c r="D4911" i="2"/>
  <c r="C4911" i="2"/>
  <c r="D4867" i="2"/>
  <c r="C4867" i="2"/>
  <c r="D4832" i="2"/>
  <c r="C4832" i="2"/>
  <c r="D4707" i="2"/>
  <c r="C4707" i="2"/>
  <c r="D4698" i="2"/>
  <c r="C4698" i="2"/>
  <c r="D4664" i="2"/>
  <c r="C4664" i="2"/>
  <c r="D4653" i="2"/>
  <c r="C4653" i="2"/>
  <c r="D4622" i="2"/>
  <c r="C4622" i="2"/>
  <c r="D4620" i="2"/>
  <c r="C4620" i="2"/>
  <c r="D4461" i="2"/>
  <c r="C4461" i="2"/>
  <c r="D4399" i="2"/>
  <c r="C4399" i="2"/>
  <c r="D4331" i="2"/>
  <c r="C4331" i="2"/>
  <c r="D4121" i="2"/>
  <c r="C4121" i="2"/>
  <c r="D4023" i="2"/>
  <c r="C4023" i="2"/>
  <c r="D3972" i="2"/>
  <c r="C3972" i="2"/>
  <c r="C3825" i="2"/>
  <c r="D3811" i="2"/>
  <c r="C3811" i="2"/>
  <c r="D3657" i="2"/>
  <c r="C3657" i="2"/>
  <c r="D3431" i="2"/>
  <c r="C3431" i="2"/>
  <c r="D3309" i="2"/>
  <c r="C3309" i="2"/>
  <c r="D3278" i="2"/>
  <c r="C3278" i="2"/>
  <c r="D3247" i="2"/>
  <c r="C3247" i="2"/>
  <c r="D3217" i="2"/>
  <c r="C3217" i="2"/>
  <c r="D3148" i="2"/>
  <c r="C3148" i="2"/>
  <c r="D3145" i="2"/>
  <c r="C3145" i="2"/>
  <c r="D3010" i="2"/>
  <c r="C3010" i="2"/>
  <c r="D2979" i="2"/>
  <c r="C2979" i="2"/>
  <c r="D2945" i="2"/>
  <c r="C2945" i="2"/>
  <c r="D2914" i="2"/>
  <c r="C2914" i="2"/>
  <c r="D2879" i="2"/>
  <c r="C2879" i="2"/>
  <c r="D2845" i="2"/>
  <c r="C2845" i="2"/>
  <c r="D2812" i="2"/>
  <c r="C2812" i="2"/>
  <c r="D2783" i="2"/>
  <c r="C2783" i="2"/>
  <c r="D2750" i="2"/>
  <c r="C2750" i="2"/>
  <c r="D2720" i="2"/>
  <c r="C2720" i="2"/>
  <c r="D2687" i="2"/>
  <c r="C2687" i="2"/>
  <c r="D2652" i="2"/>
  <c r="C2652" i="2"/>
  <c r="D2613" i="2"/>
  <c r="C2613" i="2"/>
  <c r="D2572" i="2"/>
  <c r="C2572" i="2"/>
  <c r="D2540" i="2"/>
  <c r="C2540" i="2"/>
  <c r="D2513" i="2"/>
  <c r="C2513" i="2"/>
  <c r="D2482" i="2"/>
  <c r="C2482" i="2"/>
  <c r="D2448" i="2"/>
  <c r="C2448" i="2"/>
  <c r="D2446" i="2"/>
  <c r="D2417" i="2"/>
  <c r="C2417" i="2"/>
  <c r="C2259" i="2"/>
  <c r="D2090" i="2"/>
  <c r="C2090" i="2"/>
  <c r="D2088" i="2"/>
  <c r="D2086" i="2"/>
  <c r="D2059" i="2"/>
  <c r="C2059" i="2"/>
  <c r="D2028" i="2"/>
  <c r="C2028" i="2"/>
  <c r="D1993" i="2"/>
  <c r="C1993" i="2"/>
  <c r="D1958" i="2"/>
  <c r="C1958" i="2"/>
  <c r="D1923" i="2"/>
  <c r="C1923" i="2"/>
  <c r="D1866" i="2"/>
  <c r="C1866" i="2"/>
  <c r="D1736" i="2"/>
  <c r="D1434" i="2"/>
  <c r="D1431" i="2"/>
  <c r="C1431" i="2"/>
  <c r="C1393" i="2"/>
  <c r="D1344" i="2"/>
  <c r="C1344" i="2"/>
  <c r="D1255" i="2"/>
  <c r="C1255" i="2"/>
  <c r="D1216" i="2"/>
  <c r="C1216" i="2"/>
  <c r="D1122" i="2"/>
  <c r="C1122" i="2"/>
  <c r="D961" i="2"/>
  <c r="C961" i="2"/>
  <c r="D958" i="2"/>
  <c r="C958" i="2"/>
  <c r="D910" i="2"/>
  <c r="C910" i="2"/>
  <c r="D700" i="2"/>
  <c r="C700" i="2"/>
  <c r="D664" i="2"/>
  <c r="C664" i="2"/>
  <c r="D495" i="2"/>
  <c r="C495" i="2"/>
  <c r="D428" i="2"/>
  <c r="C428" i="2"/>
  <c r="D4292" i="2" l="1"/>
  <c r="C4292" i="2"/>
  <c r="D3738" i="2"/>
  <c r="C3738" i="2"/>
  <c r="D2309" i="2"/>
  <c r="C2309" i="2"/>
  <c r="D2230" i="2"/>
  <c r="C2230" i="2"/>
  <c r="D1215" i="2"/>
  <c r="C2670" i="2" l="1"/>
  <c r="C3505" i="2" l="1"/>
  <c r="C2569" i="2" l="1"/>
  <c r="C2484" i="2"/>
  <c r="C4456" i="2"/>
  <c r="C4458" i="2"/>
  <c r="C2056" i="2"/>
  <c r="C1665" i="2"/>
  <c r="C2568" i="2" l="1"/>
  <c r="C185" i="2"/>
  <c r="C2684" i="2"/>
  <c r="C1546" i="2"/>
  <c r="C1545" i="2" s="1"/>
  <c r="C1128" i="2"/>
  <c r="C4221" i="2"/>
  <c r="C2466" i="2"/>
  <c r="C1454" i="2"/>
  <c r="C4794" i="2" l="1"/>
  <c r="C4910" i="2"/>
  <c r="C4905" i="2"/>
  <c r="C4904" i="2" s="1"/>
  <c r="C4902" i="2"/>
  <c r="C4900" i="2"/>
  <c r="C4896" i="2"/>
  <c r="C4895" i="2" s="1"/>
  <c r="C4886" i="2"/>
  <c r="C4883" i="2"/>
  <c r="C4878" i="2"/>
  <c r="C4860" i="2"/>
  <c r="C4857" i="2"/>
  <c r="C4852" i="2"/>
  <c r="C4840" i="2"/>
  <c r="C4835" i="2"/>
  <c r="C4829" i="2"/>
  <c r="C4826" i="2"/>
  <c r="C4821" i="2"/>
  <c r="C4815" i="2"/>
  <c r="C4812" i="2"/>
  <c r="C4810" i="2"/>
  <c r="C4808" i="2"/>
  <c r="C4803" i="2"/>
  <c r="C4787" i="2"/>
  <c r="C4786" i="2" s="1"/>
  <c r="C4784" i="2"/>
  <c r="C4781" i="2"/>
  <c r="C4776" i="2"/>
  <c r="C4772" i="2"/>
  <c r="C4769" i="2"/>
  <c r="C4766" i="2"/>
  <c r="C4746" i="2"/>
  <c r="C4744" i="2"/>
  <c r="C4725" i="2"/>
  <c r="C4720" i="2"/>
  <c r="C4709" i="2"/>
  <c r="C4704" i="2"/>
  <c r="C4701" i="2"/>
  <c r="C4695" i="2"/>
  <c r="C4682" i="2"/>
  <c r="C4677" i="2"/>
  <c r="C4666" i="2"/>
  <c r="C4661" i="2"/>
  <c r="C4659" i="2"/>
  <c r="C4656" i="2"/>
  <c r="C4655" i="2" s="1"/>
  <c r="C4651" i="2"/>
  <c r="C4638" i="2"/>
  <c r="C4633" i="2"/>
  <c r="C4617" i="2"/>
  <c r="C4613" i="2"/>
  <c r="C4610" i="2"/>
  <c r="C4608" i="2"/>
  <c r="C4594" i="2"/>
  <c r="C4589" i="2"/>
  <c r="C4578" i="2"/>
  <c r="C4575" i="2"/>
  <c r="C4572" i="2"/>
  <c r="C4570" i="2"/>
  <c r="C4566" i="2"/>
  <c r="C4560" i="2"/>
  <c r="C4555" i="2"/>
  <c r="C4552" i="2"/>
  <c r="C4536" i="2"/>
  <c r="C4530" i="2"/>
  <c r="C4527" i="2"/>
  <c r="C4525" i="2"/>
  <c r="C4512" i="2"/>
  <c r="C4507" i="2"/>
  <c r="C4496" i="2"/>
  <c r="C4495" i="2" s="1"/>
  <c r="C4493" i="2"/>
  <c r="C4491" i="2"/>
  <c r="C4479" i="2"/>
  <c r="C4474" i="2"/>
  <c r="C4463" i="2"/>
  <c r="C4451" i="2"/>
  <c r="C4450" i="2" s="1"/>
  <c r="C4448" i="2"/>
  <c r="C4436" i="2"/>
  <c r="C4431" i="2"/>
  <c r="C4420" i="2"/>
  <c r="C4418" i="2"/>
  <c r="C4415" i="2"/>
  <c r="C4412" i="2"/>
  <c r="C4410" i="2"/>
  <c r="C4405" i="2"/>
  <c r="C4404" i="2" s="1"/>
  <c r="C4401" i="2"/>
  <c r="C4385" i="2"/>
  <c r="C4380" i="2"/>
  <c r="C4369" i="2"/>
  <c r="C4368" i="2" s="1"/>
  <c r="C4366" i="2"/>
  <c r="C4364" i="2"/>
  <c r="C4352" i="2"/>
  <c r="C4347" i="2"/>
  <c r="C4336" i="2"/>
  <c r="C4335" i="2" s="1"/>
  <c r="C4333" i="2"/>
  <c r="C4327" i="2"/>
  <c r="C4321" i="2"/>
  <c r="C4319" i="2"/>
  <c r="C4308" i="2"/>
  <c r="C4303" i="2"/>
  <c r="C4289" i="2"/>
  <c r="C4287" i="2"/>
  <c r="C4284" i="2"/>
  <c r="C4281" i="2"/>
  <c r="C4278" i="2"/>
  <c r="C4265" i="2"/>
  <c r="C4260" i="2"/>
  <c r="C4249" i="2"/>
  <c r="C4248" i="2" s="1"/>
  <c r="C4246" i="2"/>
  <c r="C4244" i="2"/>
  <c r="C4241" i="2"/>
  <c r="C4237" i="2"/>
  <c r="C4233" i="2"/>
  <c r="C4216" i="2"/>
  <c r="C4205" i="2"/>
  <c r="C4202" i="2"/>
  <c r="C4200" i="2"/>
  <c r="C4197" i="2"/>
  <c r="C4195" i="2"/>
  <c r="C4183" i="2"/>
  <c r="C4178" i="2"/>
  <c r="C4167" i="2"/>
  <c r="C4166" i="2" s="1"/>
  <c r="C4164" i="2"/>
  <c r="C4162" i="2"/>
  <c r="C4158" i="2"/>
  <c r="C4155" i="2"/>
  <c r="C4152" i="2"/>
  <c r="C4139" i="2"/>
  <c r="C4134" i="2"/>
  <c r="C4123" i="2"/>
  <c r="C4118" i="2"/>
  <c r="C4117" i="2" s="1"/>
  <c r="C4115" i="2"/>
  <c r="C4112" i="2"/>
  <c r="C4105" i="2"/>
  <c r="C4101" i="2"/>
  <c r="C4096" i="2"/>
  <c r="C4092" i="2"/>
  <c r="C4090" i="2"/>
  <c r="C4076" i="2"/>
  <c r="C4071" i="2"/>
  <c r="C4060" i="2"/>
  <c r="C4059" i="2" s="1"/>
  <c r="C4057" i="2"/>
  <c r="C4055" i="2"/>
  <c r="C4042" i="2"/>
  <c r="C4037" i="2"/>
  <c r="C4026" i="2"/>
  <c r="C4020" i="2"/>
  <c r="C4018" i="2"/>
  <c r="C4015" i="2"/>
  <c r="C4013" i="2"/>
  <c r="C4010" i="2"/>
  <c r="C3996" i="2"/>
  <c r="C3991" i="2"/>
  <c r="C3980" i="2"/>
  <c r="C3978" i="2"/>
  <c r="C3975" i="2"/>
  <c r="C3969" i="2"/>
  <c r="C3956" i="2"/>
  <c r="C3951" i="2"/>
  <c r="C3940" i="2"/>
  <c r="C3938" i="2"/>
  <c r="C3935" i="2"/>
  <c r="C3933" i="2"/>
  <c r="C3931" i="2"/>
  <c r="C3928" i="2"/>
  <c r="C3925" i="2"/>
  <c r="C3912" i="2"/>
  <c r="C3907" i="2"/>
  <c r="C3896" i="2"/>
  <c r="C3893" i="2"/>
  <c r="C3879" i="2"/>
  <c r="C3874" i="2"/>
  <c r="C3863" i="2"/>
  <c r="C3860" i="2"/>
  <c r="C3858" i="2"/>
  <c r="C3855" i="2"/>
  <c r="C3841" i="2"/>
  <c r="C3836" i="2"/>
  <c r="C3823" i="2"/>
  <c r="C3820" i="2"/>
  <c r="C3817" i="2"/>
  <c r="C3814" i="2"/>
  <c r="C3800" i="2"/>
  <c r="C3797" i="2"/>
  <c r="C3788" i="2"/>
  <c r="C3786" i="2"/>
  <c r="C3774" i="2"/>
  <c r="C3769" i="2"/>
  <c r="C3758" i="2"/>
  <c r="C3755" i="2"/>
  <c r="C3750" i="2"/>
  <c r="C3728" i="2"/>
  <c r="C3725" i="2"/>
  <c r="C3714" i="2"/>
  <c r="C3710" i="2"/>
  <c r="C3699" i="2"/>
  <c r="C3694" i="2"/>
  <c r="C3683" i="2"/>
  <c r="C3681" i="2"/>
  <c r="C3678" i="2"/>
  <c r="C3675" i="2"/>
  <c r="C3673" i="2"/>
  <c r="C3667" i="2"/>
  <c r="C3664" i="2"/>
  <c r="C3661" i="2"/>
  <c r="C3659" i="2"/>
  <c r="C3644" i="2"/>
  <c r="C3639" i="2"/>
  <c r="C3628" i="2"/>
  <c r="C3625" i="2"/>
  <c r="C3622" i="2"/>
  <c r="C3619" i="2"/>
  <c r="C3617" i="2"/>
  <c r="C3615" i="2"/>
  <c r="C3613" i="2"/>
  <c r="C3606" i="2"/>
  <c r="C3603" i="2"/>
  <c r="C3600" i="2"/>
  <c r="C3596" i="2"/>
  <c r="C3594" i="2"/>
  <c r="C3592" i="2"/>
  <c r="C3580" i="2"/>
  <c r="C3575" i="2"/>
  <c r="C3563" i="2"/>
  <c r="C3560" i="2"/>
  <c r="C3550" i="2"/>
  <c r="C3549" i="2" s="1"/>
  <c r="C3547" i="2"/>
  <c r="C3544" i="2"/>
  <c r="C3542" i="2"/>
  <c r="C3539" i="2"/>
  <c r="C3530" i="2"/>
  <c r="C3527" i="2"/>
  <c r="C3522" i="2"/>
  <c r="C3517" i="2"/>
  <c r="C3500" i="2"/>
  <c r="C3489" i="2"/>
  <c r="C3488" i="2" s="1"/>
  <c r="C3486" i="2"/>
  <c r="C3483" i="2"/>
  <c r="C3477" i="2"/>
  <c r="C3467" i="2"/>
  <c r="C3465" i="2"/>
  <c r="C3452" i="2"/>
  <c r="C3447" i="2"/>
  <c r="C3436" i="2"/>
  <c r="C3434" i="2"/>
  <c r="C3428" i="2"/>
  <c r="C3418" i="2"/>
  <c r="C3413" i="2"/>
  <c r="C3402" i="2"/>
  <c r="C3399" i="2"/>
  <c r="C3388" i="2"/>
  <c r="C3383" i="2"/>
  <c r="C3372" i="2"/>
  <c r="C3369" i="2"/>
  <c r="C3367" i="2"/>
  <c r="C3357" i="2"/>
  <c r="C3352" i="2"/>
  <c r="C3341" i="2"/>
  <c r="C3339" i="2"/>
  <c r="C3336" i="2"/>
  <c r="C3327" i="2"/>
  <c r="C3322" i="2"/>
  <c r="C3311" i="2"/>
  <c r="C3305" i="2"/>
  <c r="C3294" i="2"/>
  <c r="C3289" i="2"/>
  <c r="C3275" i="2"/>
  <c r="C3265" i="2"/>
  <c r="C3260" i="2"/>
  <c r="C3249" i="2"/>
  <c r="C3244" i="2"/>
  <c r="C3243" i="2" s="1"/>
  <c r="C3235" i="2"/>
  <c r="C3230" i="2"/>
  <c r="C3219" i="2"/>
  <c r="C3214" i="2"/>
  <c r="C3213" i="2" s="1"/>
  <c r="C3211" i="2"/>
  <c r="C3198" i="2"/>
  <c r="C3193" i="2"/>
  <c r="C3182" i="2"/>
  <c r="C3179" i="2"/>
  <c r="C3176" i="2"/>
  <c r="C3166" i="2"/>
  <c r="C3161" i="2"/>
  <c r="C3150" i="2"/>
  <c r="C3133" i="2"/>
  <c r="C3128" i="2"/>
  <c r="C3117" i="2"/>
  <c r="C3115" i="2"/>
  <c r="C3101" i="2"/>
  <c r="C3096" i="2"/>
  <c r="C3085" i="2"/>
  <c r="C3082" i="2"/>
  <c r="C3080" i="2"/>
  <c r="C3077" i="2"/>
  <c r="C3075" i="2"/>
  <c r="C3060" i="2"/>
  <c r="C3055" i="2"/>
  <c r="C3044" i="2"/>
  <c r="C3043" i="2" s="1"/>
  <c r="C3041" i="2"/>
  <c r="C3040" i="2" s="1"/>
  <c r="C3028" i="2"/>
  <c r="C3023" i="2"/>
  <c r="C3012" i="2"/>
  <c r="C2997" i="2"/>
  <c r="C2992" i="2"/>
  <c r="C2981" i="2"/>
  <c r="C2976" i="2"/>
  <c r="C2975" i="2" s="1"/>
  <c r="C2973" i="2"/>
  <c r="C2963" i="2"/>
  <c r="C2958" i="2"/>
  <c r="C2947" i="2"/>
  <c r="C2941" i="2"/>
  <c r="C2932" i="2"/>
  <c r="C2927" i="2"/>
  <c r="C2916" i="2"/>
  <c r="C2911" i="2"/>
  <c r="C2908" i="2"/>
  <c r="C2897" i="2"/>
  <c r="C2892" i="2"/>
  <c r="C2881" i="2"/>
  <c r="C2875" i="2"/>
  <c r="C2863" i="2"/>
  <c r="C2858" i="2"/>
  <c r="C2847" i="2"/>
  <c r="C2841" i="2"/>
  <c r="C2830" i="2"/>
  <c r="C2825" i="2"/>
  <c r="C2814" i="2"/>
  <c r="C2801" i="2"/>
  <c r="C2796" i="2"/>
  <c r="C2785" i="2"/>
  <c r="C2780" i="2"/>
  <c r="C2779" i="2" s="1"/>
  <c r="C2768" i="2"/>
  <c r="C2763" i="2"/>
  <c r="C2752" i="2"/>
  <c r="C2747" i="2"/>
  <c r="C2746" i="2" s="1"/>
  <c r="C2736" i="2"/>
  <c r="C2731" i="2"/>
  <c r="C2716" i="2"/>
  <c r="C2705" i="2"/>
  <c r="C2700" i="2"/>
  <c r="C2689" i="2"/>
  <c r="C2681" i="2"/>
  <c r="C2680" i="2" s="1"/>
  <c r="C2665" i="2"/>
  <c r="C2664" i="2" s="1"/>
  <c r="C2654" i="2"/>
  <c r="C2649" i="2"/>
  <c r="C2647" i="2"/>
  <c r="C2645" i="2"/>
  <c r="C2642" i="2"/>
  <c r="C2631" i="2"/>
  <c r="C2626" i="2"/>
  <c r="C2615" i="2"/>
  <c r="C2610" i="2"/>
  <c r="C2605" i="2"/>
  <c r="C2602" i="2"/>
  <c r="C2590" i="2"/>
  <c r="C2585" i="2"/>
  <c r="C2574" i="2"/>
  <c r="C2558" i="2"/>
  <c r="C2553" i="2"/>
  <c r="C2542" i="2"/>
  <c r="C2531" i="2"/>
  <c r="C2526" i="2"/>
  <c r="C2515" i="2"/>
  <c r="C2510" i="2"/>
  <c r="C2500" i="2"/>
  <c r="C2495" i="2"/>
  <c r="C2478" i="2"/>
  <c r="C2461" i="2"/>
  <c r="C2450" i="2"/>
  <c r="C2443" i="2"/>
  <c r="C2433" i="2"/>
  <c r="C2428" i="2"/>
  <c r="C2414" i="2"/>
  <c r="C2405" i="2"/>
  <c r="C2400" i="2"/>
  <c r="C2389" i="2"/>
  <c r="C2386" i="2"/>
  <c r="C2383" i="2"/>
  <c r="C2371" i="2"/>
  <c r="C2366" i="2"/>
  <c r="C2355" i="2"/>
  <c r="C2352" i="2"/>
  <c r="C2349" i="2"/>
  <c r="C2346" i="2"/>
  <c r="C2342" i="2"/>
  <c r="C2338" i="2"/>
  <c r="C2327" i="2"/>
  <c r="C2322" i="2"/>
  <c r="C2311" i="2"/>
  <c r="C2306" i="2"/>
  <c r="C2303" i="2"/>
  <c r="C2300" i="2"/>
  <c r="C2287" i="2"/>
  <c r="C2282" i="2"/>
  <c r="C2271" i="2"/>
  <c r="C2268" i="2"/>
  <c r="C2265" i="2"/>
  <c r="C2262" i="2"/>
  <c r="C2248" i="2"/>
  <c r="C2243" i="2"/>
  <c r="C2232" i="2"/>
  <c r="C2227" i="2"/>
  <c r="C2224" i="2"/>
  <c r="C2220" i="2"/>
  <c r="C2217" i="2"/>
  <c r="C2215" i="2"/>
  <c r="C2201" i="2"/>
  <c r="C2196" i="2"/>
  <c r="C2185" i="2"/>
  <c r="C2182" i="2"/>
  <c r="C2179" i="2"/>
  <c r="C2176" i="2"/>
  <c r="C2171" i="2"/>
  <c r="C2168" i="2"/>
  <c r="C2166" i="2"/>
  <c r="C2153" i="2"/>
  <c r="C2148" i="2"/>
  <c r="C2137" i="2"/>
  <c r="C2134" i="2"/>
  <c r="C2131" i="2"/>
  <c r="C2128" i="2"/>
  <c r="C2124" i="2"/>
  <c r="C2121" i="2"/>
  <c r="C2108" i="2"/>
  <c r="C2103" i="2"/>
  <c r="C2092" i="2"/>
  <c r="C2086" i="2"/>
  <c r="C2075" i="2"/>
  <c r="C2070" i="2"/>
  <c r="C2055" i="2"/>
  <c r="C2046" i="2"/>
  <c r="C2041" i="2"/>
  <c r="C2030" i="2"/>
  <c r="C2025" i="2"/>
  <c r="C2024" i="2" s="1"/>
  <c r="C2022" i="2"/>
  <c r="C2011" i="2"/>
  <c r="C2006" i="2"/>
  <c r="C1995" i="2"/>
  <c r="C1990" i="2"/>
  <c r="C1987" i="2"/>
  <c r="C1976" i="2"/>
  <c r="C1971" i="2"/>
  <c r="C1960" i="2"/>
  <c r="C1955" i="2"/>
  <c r="C1953" i="2"/>
  <c r="C1950" i="2"/>
  <c r="C1939" i="2"/>
  <c r="C1934" i="2"/>
  <c r="C1914" i="2"/>
  <c r="C1909" i="2"/>
  <c r="C1898" i="2"/>
  <c r="C1896" i="2"/>
  <c r="C1885" i="2"/>
  <c r="C1880" i="2"/>
  <c r="C1869" i="2"/>
  <c r="C1855" i="2"/>
  <c r="C1850" i="2"/>
  <c r="C1839" i="2"/>
  <c r="C1838" i="2" s="1"/>
  <c r="C1836" i="2"/>
  <c r="C1833" i="2"/>
  <c r="C1830" i="2"/>
  <c r="C1822" i="2"/>
  <c r="C1817" i="2"/>
  <c r="C1806" i="2"/>
  <c r="C1805" i="2" s="1"/>
  <c r="C1803" i="2"/>
  <c r="C1791" i="2"/>
  <c r="C1786" i="2"/>
  <c r="C1775" i="2"/>
  <c r="C1774" i="2" s="1"/>
  <c r="C1772" i="2"/>
  <c r="C1770" i="2"/>
  <c r="C1759" i="2"/>
  <c r="C1754" i="2"/>
  <c r="C1743" i="2"/>
  <c r="C1741" i="2"/>
  <c r="C1738" i="2"/>
  <c r="C1736" i="2"/>
  <c r="C1723" i="2"/>
  <c r="C1718" i="2"/>
  <c r="C1707" i="2"/>
  <c r="C1706" i="2" s="1"/>
  <c r="C1704" i="2"/>
  <c r="C1702" i="2"/>
  <c r="C1699" i="2"/>
  <c r="C1688" i="2"/>
  <c r="C1683" i="2"/>
  <c r="C1671" i="2"/>
  <c r="C1670" i="2" s="1"/>
  <c r="C1668" i="2"/>
  <c r="C1654" i="2"/>
  <c r="C1649" i="2"/>
  <c r="C1639" i="2"/>
  <c r="C1638" i="2" s="1"/>
  <c r="C1636" i="2"/>
  <c r="C1635" i="2" s="1"/>
  <c r="C1625" i="2"/>
  <c r="C1620" i="2"/>
  <c r="C1609" i="2"/>
  <c r="C1608" i="2" s="1"/>
  <c r="C1606" i="2"/>
  <c r="C1604" i="2"/>
  <c r="C1593" i="2"/>
  <c r="C1588" i="2"/>
  <c r="C1577" i="2"/>
  <c r="C1576" i="2" s="1"/>
  <c r="C1574" i="2"/>
  <c r="C1572" i="2"/>
  <c r="C1562" i="2"/>
  <c r="C1557" i="2"/>
  <c r="C1543" i="2"/>
  <c r="C1541" i="2"/>
  <c r="C1529" i="2"/>
  <c r="C1524" i="2"/>
  <c r="C1513" i="2"/>
  <c r="C1512" i="2" s="1"/>
  <c r="C1510" i="2"/>
  <c r="C1507" i="2"/>
  <c r="C1504" i="2"/>
  <c r="C1491" i="2"/>
  <c r="C1486" i="2"/>
  <c r="C1475" i="2"/>
  <c r="C1474" i="2" s="1"/>
  <c r="C1472" i="2"/>
  <c r="C1470" i="2"/>
  <c r="C1467" i="2"/>
  <c r="C1449" i="2"/>
  <c r="C1438" i="2"/>
  <c r="C1436" i="2"/>
  <c r="C1428" i="2"/>
  <c r="C1425" i="2"/>
  <c r="C1412" i="2"/>
  <c r="C1407" i="2"/>
  <c r="C1395" i="2"/>
  <c r="C1390" i="2"/>
  <c r="C1388" i="2"/>
  <c r="C1385" i="2"/>
  <c r="C1382" i="2"/>
  <c r="C1380" i="2"/>
  <c r="C1376" i="2"/>
  <c r="C1360" i="2"/>
  <c r="C1355" i="2"/>
  <c r="C1341" i="2"/>
  <c r="C1338" i="2"/>
  <c r="C1329" i="2"/>
  <c r="C1324" i="2"/>
  <c r="C1313" i="2"/>
  <c r="C1312" i="2" s="1"/>
  <c r="C1310" i="2"/>
  <c r="C1307" i="2"/>
  <c r="C1295" i="2"/>
  <c r="C1290" i="2"/>
  <c r="C1279" i="2"/>
  <c r="C1278" i="2" s="1"/>
  <c r="C1276" i="2"/>
  <c r="C1273" i="2"/>
  <c r="C1268" i="2"/>
  <c r="C1257" i="2"/>
  <c r="C1252" i="2"/>
  <c r="C1246" i="2"/>
  <c r="C1235" i="2"/>
  <c r="C1230" i="2"/>
  <c r="C1219" i="2"/>
  <c r="C1218" i="2" s="1"/>
  <c r="C1202" i="2"/>
  <c r="C1197" i="2"/>
  <c r="C1186" i="2"/>
  <c r="C1181" i="2"/>
  <c r="C1176" i="2"/>
  <c r="C1165" i="2"/>
  <c r="C1164" i="2" s="1"/>
  <c r="C1162" i="2"/>
  <c r="C1159" i="2"/>
  <c r="C1149" i="2"/>
  <c r="C1144" i="2"/>
  <c r="C1133" i="2"/>
  <c r="C1131" i="2"/>
  <c r="C1125" i="2"/>
  <c r="C1108" i="2"/>
  <c r="C1103" i="2"/>
  <c r="C1092" i="2"/>
  <c r="C1091" i="2" s="1"/>
  <c r="C1088" i="2"/>
  <c r="C1084" i="2"/>
  <c r="C1079" i="2"/>
  <c r="C1068" i="2"/>
  <c r="C1066" i="2"/>
  <c r="C1063" i="2"/>
  <c r="C1058" i="2"/>
  <c r="C1055" i="2"/>
  <c r="C1041" i="2"/>
  <c r="C1036" i="2"/>
  <c r="C1025" i="2"/>
  <c r="C1024" i="2" s="1"/>
  <c r="C1022" i="2"/>
  <c r="C1020" i="2"/>
  <c r="C1017" i="2"/>
  <c r="C1009" i="2"/>
  <c r="C1005" i="2"/>
  <c r="C997" i="2"/>
  <c r="C995" i="2"/>
  <c r="C979" i="2"/>
  <c r="C974" i="2"/>
  <c r="C963" i="2"/>
  <c r="C955" i="2"/>
  <c r="C951" i="2"/>
  <c r="C948" i="2"/>
  <c r="C946" i="2"/>
  <c r="C931" i="2"/>
  <c r="C926" i="2"/>
  <c r="C915" i="2"/>
  <c r="C912" i="2"/>
  <c r="C907" i="2"/>
  <c r="C894" i="2"/>
  <c r="C889" i="2"/>
  <c r="C878" i="2"/>
  <c r="C875" i="2"/>
  <c r="C872" i="2"/>
  <c r="C868" i="2"/>
  <c r="C856" i="2"/>
  <c r="C851" i="2"/>
  <c r="C840" i="2"/>
  <c r="C837" i="2"/>
  <c r="C834" i="2"/>
  <c r="C828" i="2"/>
  <c r="C825" i="2"/>
  <c r="C823" i="2"/>
  <c r="C817" i="2"/>
  <c r="C808" i="2"/>
  <c r="C806" i="2"/>
  <c r="C793" i="2"/>
  <c r="C788" i="2"/>
  <c r="C777" i="2"/>
  <c r="C774" i="2"/>
  <c r="C772" i="2"/>
  <c r="C757" i="2"/>
  <c r="C752" i="2"/>
  <c r="C741" i="2"/>
  <c r="C740" i="2" s="1"/>
  <c r="C738" i="2"/>
  <c r="C736" i="2"/>
  <c r="C733" i="2"/>
  <c r="C732" i="2" s="1"/>
  <c r="C718" i="2"/>
  <c r="C713" i="2"/>
  <c r="C702" i="2"/>
  <c r="C697" i="2"/>
  <c r="C695" i="2"/>
  <c r="C682" i="2"/>
  <c r="C677" i="2"/>
  <c r="C666" i="2"/>
  <c r="C661" i="2"/>
  <c r="C659" i="2"/>
  <c r="C655" i="2"/>
  <c r="C652" i="2"/>
  <c r="C642" i="2"/>
  <c r="C637" i="2"/>
  <c r="C626" i="2"/>
  <c r="C625" i="2" s="1"/>
  <c r="C623" i="2"/>
  <c r="C621" i="2"/>
  <c r="C618" i="2"/>
  <c r="C603" i="2"/>
  <c r="C598" i="2"/>
  <c r="C587" i="2"/>
  <c r="C585" i="2"/>
  <c r="C582" i="2"/>
  <c r="C573" i="2"/>
  <c r="C569" i="2"/>
  <c r="C558" i="2"/>
  <c r="C557" i="2" s="1"/>
  <c r="C555" i="2"/>
  <c r="C554" i="2" s="1"/>
  <c r="C543" i="2"/>
  <c r="C538" i="2"/>
  <c r="C527" i="2"/>
  <c r="C524" i="2"/>
  <c r="C516" i="2"/>
  <c r="C511" i="2"/>
  <c r="C500" i="2"/>
  <c r="C499" i="2" s="1"/>
  <c r="C497" i="2"/>
  <c r="C480" i="2"/>
  <c r="C475" i="2"/>
  <c r="C464" i="2"/>
  <c r="C463" i="2" s="1"/>
  <c r="C461" i="2"/>
  <c r="C460" i="2" s="1"/>
  <c r="C458" i="2"/>
  <c r="C447" i="2"/>
  <c r="C442" i="2"/>
  <c r="C431" i="2"/>
  <c r="C430" i="2" s="1"/>
  <c r="C425" i="2"/>
  <c r="C420" i="2"/>
  <c r="C409" i="2"/>
  <c r="C406" i="2"/>
  <c r="C392" i="2"/>
  <c r="C389" i="2"/>
  <c r="C378" i="2"/>
  <c r="C376" i="2"/>
  <c r="C373" i="2"/>
  <c r="C370" i="2"/>
  <c r="C366" i="2"/>
  <c r="C362" i="2"/>
  <c r="C360" i="2"/>
  <c r="C357" i="2"/>
  <c r="C352" i="2"/>
  <c r="C350" i="2"/>
  <c r="C333" i="2"/>
  <c r="C328" i="2"/>
  <c r="C317" i="2"/>
  <c r="C316" i="2" s="1"/>
  <c r="C314" i="2"/>
  <c r="C311" i="2"/>
  <c r="C296" i="2"/>
  <c r="C291" i="2"/>
  <c r="C280" i="2"/>
  <c r="C277" i="2"/>
  <c r="C276" i="2" s="1"/>
  <c r="C264" i="2"/>
  <c r="C259" i="2"/>
  <c r="C248" i="2"/>
  <c r="C241" i="2"/>
  <c r="C222" i="2"/>
  <c r="C218" i="2"/>
  <c r="C207" i="2"/>
  <c r="C204" i="2"/>
  <c r="C203" i="2" s="1"/>
  <c r="C190" i="2"/>
  <c r="C174" i="2"/>
  <c r="C173" i="2" s="1"/>
  <c r="C171" i="2"/>
  <c r="C169" i="2"/>
  <c r="C158" i="2"/>
  <c r="C153" i="2"/>
  <c r="C142" i="2"/>
  <c r="C141" i="2" s="1"/>
  <c r="C139" i="2"/>
  <c r="C137" i="2"/>
  <c r="C134" i="2"/>
  <c r="C131" i="2"/>
  <c r="C129" i="2"/>
  <c r="C117" i="2"/>
  <c r="C112" i="2"/>
  <c r="C101" i="2"/>
  <c r="C100" i="2" s="1"/>
  <c r="C98" i="2"/>
  <c r="C96" i="2"/>
  <c r="C92" i="2"/>
  <c r="C89" i="2"/>
  <c r="C86" i="2"/>
  <c r="C83" i="2"/>
  <c r="C68" i="2"/>
  <c r="C63" i="2"/>
  <c r="C52" i="2"/>
  <c r="C51" i="2" s="1"/>
  <c r="C49" i="2"/>
  <c r="C46" i="2"/>
  <c r="C43" i="2"/>
  <c r="C24" i="2"/>
  <c r="C19" i="2"/>
  <c r="C1158" i="2" l="1"/>
  <c r="C4612" i="2"/>
  <c r="C694" i="2"/>
  <c r="C4363" i="2"/>
  <c r="C2261" i="2"/>
  <c r="C950" i="2"/>
  <c r="C1254" i="2"/>
  <c r="C2219" i="2"/>
  <c r="C2281" i="2"/>
  <c r="C3499" i="2"/>
  <c r="C3768" i="2"/>
  <c r="C3401" i="2"/>
  <c r="C3666" i="2"/>
  <c r="C4240" i="2"/>
  <c r="C3621" i="2"/>
  <c r="C3277" i="2"/>
  <c r="C1215" i="2"/>
  <c r="C2058" i="2"/>
  <c r="C4280" i="2"/>
  <c r="C914" i="2"/>
  <c r="C3084" i="2"/>
  <c r="C1868" i="2"/>
  <c r="C2604" i="2"/>
  <c r="C2891" i="2"/>
  <c r="C310" i="2"/>
  <c r="C419" i="2"/>
  <c r="C1469" i="2"/>
  <c r="C4111" i="2"/>
  <c r="C2321" i="2"/>
  <c r="C1970" i="2"/>
  <c r="C2123" i="2"/>
  <c r="C4054" i="2"/>
  <c r="C136" i="2"/>
  <c r="C91" i="2"/>
  <c r="C3990" i="2"/>
  <c r="C4700" i="2"/>
  <c r="C4780" i="2"/>
  <c r="C4133" i="2"/>
  <c r="C4302" i="2"/>
  <c r="C3906" i="2"/>
  <c r="C925" i="2"/>
  <c r="C2005" i="2"/>
  <c r="C1785" i="2"/>
  <c r="C4157" i="2"/>
  <c r="C18" i="2"/>
  <c r="C1196" i="2"/>
  <c r="C1354" i="2"/>
  <c r="C537" i="2"/>
  <c r="C560" i="2" s="1"/>
  <c r="C4588" i="2"/>
  <c r="C4802" i="2"/>
  <c r="C1556" i="2"/>
  <c r="C4473" i="2"/>
  <c r="C973" i="2"/>
  <c r="C62" i="2"/>
  <c r="C327" i="2"/>
  <c r="C4215" i="2"/>
  <c r="C4430" i="2"/>
  <c r="C427" i="2"/>
  <c r="C1340" i="2"/>
  <c r="C2874" i="2"/>
  <c r="C2940" i="2"/>
  <c r="C3546" i="2"/>
  <c r="C4877" i="2"/>
  <c r="C1343" i="2"/>
  <c r="C2130" i="2"/>
  <c r="C2305" i="2"/>
  <c r="C2442" i="2"/>
  <c r="C3009" i="2"/>
  <c r="C3144" i="2"/>
  <c r="C3274" i="2"/>
  <c r="C3709" i="2"/>
  <c r="C4414" i="2"/>
  <c r="C4697" i="2"/>
  <c r="C4882" i="2"/>
  <c r="C2085" i="2"/>
  <c r="C3663" i="2"/>
  <c r="C3713" i="2"/>
  <c r="C4104" i="2"/>
  <c r="C4885" i="2"/>
  <c r="C3079" i="2"/>
  <c r="C3927" i="2"/>
  <c r="C4154" i="2"/>
  <c r="C4825" i="2"/>
  <c r="C839" i="2"/>
  <c r="C133" i="2"/>
  <c r="C2382" i="2"/>
  <c r="C4204" i="2"/>
  <c r="C88" i="2"/>
  <c r="C1124" i="2"/>
  <c r="C2477" i="2"/>
  <c r="C3737" i="2"/>
  <c r="C3862" i="2"/>
  <c r="C4326" i="2"/>
  <c r="C279" i="2"/>
  <c r="C827" i="2"/>
  <c r="C906" i="2"/>
  <c r="C1427" i="2"/>
  <c r="C2481" i="2"/>
  <c r="C3175" i="2"/>
  <c r="C3304" i="2"/>
  <c r="C3371" i="2"/>
  <c r="C206" i="2"/>
  <c r="C523" i="2"/>
  <c r="C1430" i="2"/>
  <c r="C1802" i="2"/>
  <c r="C1922" i="2"/>
  <c r="C2840" i="2"/>
  <c r="C3677" i="2"/>
  <c r="C526" i="2"/>
  <c r="C957" i="2"/>
  <c r="C1185" i="2"/>
  <c r="C1251" i="2"/>
  <c r="C1506" i="2"/>
  <c r="C1865" i="2"/>
  <c r="C2226" i="2"/>
  <c r="C3529" i="2"/>
  <c r="C3892" i="2"/>
  <c r="C2413" i="2"/>
  <c r="C2509" i="2"/>
  <c r="C2715" i="2"/>
  <c r="C3398" i="2"/>
  <c r="C3680" i="2"/>
  <c r="C3757" i="2"/>
  <c r="C3819" i="2"/>
  <c r="C3895" i="2"/>
  <c r="C776" i="2"/>
  <c r="C2178" i="2"/>
  <c r="C2416" i="2"/>
  <c r="C2719" i="2"/>
  <c r="C3476" i="2"/>
  <c r="C4859" i="2"/>
  <c r="C1509" i="2"/>
  <c r="C1087" i="2"/>
  <c r="C1275" i="2"/>
  <c r="C1466" i="2"/>
  <c r="C2348" i="2"/>
  <c r="C3335" i="2"/>
  <c r="C3602" i="2"/>
  <c r="C4291" i="2"/>
  <c r="C4866" i="2"/>
  <c r="C1406" i="2"/>
  <c r="C1908" i="2"/>
  <c r="C4346" i="2"/>
  <c r="C4828" i="2"/>
  <c r="C4554" i="2"/>
  <c r="C2612" i="2"/>
  <c r="C3288" i="2"/>
  <c r="C3366" i="2"/>
  <c r="C4120" i="2"/>
  <c r="C2907" i="2"/>
  <c r="C3813" i="2"/>
  <c r="C3937" i="2"/>
  <c r="C3822" i="2"/>
  <c r="C4017" i="2"/>
  <c r="C3022" i="2"/>
  <c r="C4022" i="2"/>
  <c r="C888" i="2"/>
  <c r="C45" i="2"/>
  <c r="C676" i="2"/>
  <c r="C4851" i="2"/>
  <c r="C1057" i="2"/>
  <c r="C405" i="2"/>
  <c r="C2133" i="2"/>
  <c r="C4574" i="2"/>
  <c r="C510" i="2"/>
  <c r="C4417" i="2"/>
  <c r="C1065" i="2"/>
  <c r="C3259" i="2"/>
  <c r="C2552" i="2"/>
  <c r="C258" i="2"/>
  <c r="C1392" i="2"/>
  <c r="C1992" i="2"/>
  <c r="C4663" i="2"/>
  <c r="C1753" i="2"/>
  <c r="C2525" i="2"/>
  <c r="C2782" i="2"/>
  <c r="C663" i="2"/>
  <c r="C1267" i="2"/>
  <c r="C2089" i="2"/>
  <c r="C2991" i="2"/>
  <c r="C4379" i="2"/>
  <c r="C4490" i="2"/>
  <c r="C4899" i="2"/>
  <c r="C4913" i="2" s="1"/>
  <c r="C874" i="2"/>
  <c r="C1384" i="2"/>
  <c r="C1664" i="2"/>
  <c r="C2460" i="2"/>
  <c r="C2926" i="2"/>
  <c r="C3930" i="2"/>
  <c r="C4199" i="2"/>
  <c r="C1229" i="2"/>
  <c r="C3693" i="2"/>
  <c r="C1587" i="2"/>
  <c r="C636" i="2"/>
  <c r="C751" i="2"/>
  <c r="C2267" i="2"/>
  <c r="C3160" i="2"/>
  <c r="C240" i="2"/>
  <c r="C250" i="2" s="1"/>
  <c r="C359" i="2"/>
  <c r="C584" i="2"/>
  <c r="C909" i="2"/>
  <c r="C1682" i="2"/>
  <c r="C1740" i="2"/>
  <c r="C1986" i="2"/>
  <c r="C2040" i="2"/>
  <c r="C2730" i="2"/>
  <c r="C3971" i="2"/>
  <c r="C654" i="2"/>
  <c r="C850" i="2"/>
  <c r="C1130" i="2"/>
  <c r="C1306" i="2"/>
  <c r="C2229" i="2"/>
  <c r="C2341" i="2"/>
  <c r="C2494" i="2"/>
  <c r="C3308" i="2"/>
  <c r="C3977" i="2"/>
  <c r="C4658" i="2"/>
  <c r="C1879" i="2"/>
  <c r="C2811" i="2"/>
  <c r="C3246" i="2"/>
  <c r="C184" i="2"/>
  <c r="C617" i="2"/>
  <c r="C1769" i="2"/>
  <c r="C2069" i="2"/>
  <c r="C2242" i="2"/>
  <c r="C3799" i="2"/>
  <c r="C4243" i="2"/>
  <c r="C1648" i="2"/>
  <c r="C1832" i="2"/>
  <c r="C1957" i="2"/>
  <c r="C3624" i="2"/>
  <c r="C3873" i="2"/>
  <c r="C2699" i="2"/>
  <c r="C3338" i="2"/>
  <c r="C2844" i="2"/>
  <c r="C3147" i="2"/>
  <c r="C3216" i="2"/>
  <c r="C4771" i="2"/>
  <c r="C375" i="2"/>
  <c r="C771" i="2"/>
  <c r="C1102" i="2"/>
  <c r="C1323" i="2"/>
  <c r="C1435" i="2"/>
  <c r="C1701" i="2"/>
  <c r="C2512" i="2"/>
  <c r="C2944" i="2"/>
  <c r="C3559" i="2"/>
  <c r="C3835" i="2"/>
  <c r="C597" i="2"/>
  <c r="C1540" i="2"/>
  <c r="C2385" i="2"/>
  <c r="C2824" i="2"/>
  <c r="C3192" i="2"/>
  <c r="C3321" i="2"/>
  <c r="C3724" i="2"/>
  <c r="C4259" i="2"/>
  <c r="C4619" i="2"/>
  <c r="C960" i="2"/>
  <c r="C1175" i="2"/>
  <c r="C1289" i="2"/>
  <c r="C1603" i="2"/>
  <c r="C1816" i="2"/>
  <c r="C4506" i="2"/>
  <c r="C2644" i="2"/>
  <c r="C3857" i="2"/>
  <c r="C217" i="2"/>
  <c r="C232" i="2" s="1"/>
  <c r="C152" i="2"/>
  <c r="C1035" i="2"/>
  <c r="C568" i="2"/>
  <c r="C1735" i="2"/>
  <c r="C2299" i="2"/>
  <c r="C2795" i="2"/>
  <c r="C2857" i="2"/>
  <c r="C2913" i="2"/>
  <c r="C2978" i="2"/>
  <c r="C474" i="2"/>
  <c r="C699" i="2"/>
  <c r="C833" i="2"/>
  <c r="C1004" i="2"/>
  <c r="C1849" i="2"/>
  <c r="C2027" i="2"/>
  <c r="C2308" i="2"/>
  <c r="C2365" i="2"/>
  <c r="C3605" i="2"/>
  <c r="C1485" i="2"/>
  <c r="C2625" i="2"/>
  <c r="C2749" i="2"/>
  <c r="C3178" i="2"/>
  <c r="C3433" i="2"/>
  <c r="C4834" i="2"/>
  <c r="C3054" i="2"/>
  <c r="C3087" i="2" s="1"/>
  <c r="C1078" i="2"/>
  <c r="C1523" i="2"/>
  <c r="C2957" i="2"/>
  <c r="C3427" i="2"/>
  <c r="C3638" i="2"/>
  <c r="C3950" i="2"/>
  <c r="C1448" i="2"/>
  <c r="C2181" i="2"/>
  <c r="C2447" i="2"/>
  <c r="C2571" i="2"/>
  <c r="C3127" i="2"/>
  <c r="C4565" i="2"/>
  <c r="C365" i="2"/>
  <c r="C4070" i="2"/>
  <c r="C787" i="2"/>
  <c r="C2399" i="2"/>
  <c r="C4409" i="2"/>
  <c r="C4455" i="2"/>
  <c r="C4814" i="2"/>
  <c r="C712" i="2"/>
  <c r="C2195" i="2"/>
  <c r="C3382" i="2"/>
  <c r="C4706" i="2"/>
  <c r="C111" i="2"/>
  <c r="C1143" i="2"/>
  <c r="C2147" i="2"/>
  <c r="C2584" i="2"/>
  <c r="C3446" i="2"/>
  <c r="C1933" i="2"/>
  <c r="C2351" i="2"/>
  <c r="C2686" i="2"/>
  <c r="C3574" i="2"/>
  <c r="C4460" i="2"/>
  <c r="C4719" i="2"/>
  <c r="C168" i="2"/>
  <c r="C388" i="2"/>
  <c r="C1619" i="2"/>
  <c r="C1717" i="2"/>
  <c r="C2102" i="2"/>
  <c r="C2539" i="2"/>
  <c r="C2762" i="2"/>
  <c r="C3095" i="2"/>
  <c r="C4036" i="2"/>
  <c r="C290" i="2"/>
  <c r="C441" i="2"/>
  <c r="C494" i="2"/>
  <c r="C735" i="2"/>
  <c r="C867" i="2"/>
  <c r="C1016" i="2"/>
  <c r="C1571" i="2"/>
  <c r="C1895" i="2"/>
  <c r="C1952" i="2"/>
  <c r="C2170" i="2"/>
  <c r="C2427" i="2"/>
  <c r="C2651" i="2"/>
  <c r="C2878" i="2"/>
  <c r="C3114" i="2"/>
  <c r="C3229" i="2"/>
  <c r="C3351" i="2"/>
  <c r="C3538" i="2"/>
  <c r="C3749" i="2"/>
  <c r="C4177" i="2"/>
  <c r="C4283" i="2"/>
  <c r="C4330" i="2"/>
  <c r="C4676" i="2"/>
  <c r="C3412" i="2"/>
  <c r="C3482" i="2"/>
  <c r="C4632" i="2"/>
  <c r="C1167" i="2" l="1"/>
  <c r="C411" i="2"/>
  <c r="C1315" i="2"/>
  <c r="C1925" i="2"/>
  <c r="C1281" i="2"/>
  <c r="C965" i="2"/>
  <c r="C3716" i="2"/>
  <c r="C1259" i="2"/>
  <c r="C1346" i="2"/>
  <c r="C4028" i="2"/>
  <c r="C1070" i="2"/>
  <c r="C2816" i="2"/>
  <c r="C1188" i="2"/>
  <c r="C1398" i="2"/>
  <c r="C3760" i="2"/>
  <c r="C1094" i="2"/>
  <c r="C4888" i="2"/>
  <c r="C1709" i="2"/>
  <c r="C1027" i="2"/>
  <c r="C1900" i="2"/>
  <c r="C502" i="2"/>
  <c r="C3014" i="2"/>
  <c r="C3119" i="2"/>
  <c r="C4465" i="2"/>
  <c r="C2544" i="2"/>
  <c r="C4624" i="2"/>
  <c r="C1515" i="2"/>
  <c r="C2722" i="2"/>
  <c r="C3313" i="2"/>
  <c r="C4870" i="2"/>
  <c r="C3374" i="2"/>
  <c r="C3565" i="2"/>
  <c r="C3741" i="2"/>
  <c r="C529" i="2"/>
  <c r="C2419" i="2"/>
  <c r="C3898" i="2"/>
  <c r="C2094" i="2"/>
  <c r="C282" i="2"/>
  <c r="C1440" i="2"/>
  <c r="C3221" i="2"/>
  <c r="C1548" i="2"/>
  <c r="C1871" i="2"/>
  <c r="C1808" i="2"/>
  <c r="C2486" i="2"/>
  <c r="C1997" i="2"/>
  <c r="C3827" i="2"/>
  <c r="C3251" i="2"/>
  <c r="C1641" i="2"/>
  <c r="C144" i="2"/>
  <c r="C1221" i="2"/>
  <c r="C3942" i="2"/>
  <c r="C3280" i="2"/>
  <c r="C209" i="2"/>
  <c r="C2576" i="2"/>
  <c r="C3982" i="2"/>
  <c r="C2139" i="2"/>
  <c r="C54" i="2"/>
  <c r="C4371" i="2"/>
  <c r="C319" i="2"/>
  <c r="C4062" i="2"/>
  <c r="C2787" i="2"/>
  <c r="C4789" i="2"/>
  <c r="C4169" i="2"/>
  <c r="C4711" i="2"/>
  <c r="C4207" i="2"/>
  <c r="C3046" i="2"/>
  <c r="C1841" i="2"/>
  <c r="C3343" i="2"/>
  <c r="C589" i="2"/>
  <c r="C433" i="2"/>
  <c r="C1135" i="2"/>
  <c r="C3630" i="2"/>
  <c r="C2949" i="2"/>
  <c r="C4422" i="2"/>
  <c r="C2032" i="2"/>
  <c r="C4498" i="2"/>
  <c r="C4668" i="2"/>
  <c r="C2656" i="2"/>
  <c r="C2883" i="2"/>
  <c r="C2918" i="2"/>
  <c r="C2313" i="2"/>
  <c r="C628" i="2"/>
  <c r="C176" i="2"/>
  <c r="C1611" i="2"/>
  <c r="C2983" i="2"/>
  <c r="C1673" i="2"/>
  <c r="C668" i="2"/>
  <c r="C2187" i="2"/>
  <c r="C3865" i="2"/>
  <c r="C917" i="2"/>
  <c r="C2391" i="2"/>
  <c r="C704" i="2"/>
  <c r="C1777" i="2"/>
  <c r="C1962" i="2"/>
  <c r="C3404" i="2"/>
  <c r="C4251" i="2"/>
  <c r="C3491" i="2"/>
  <c r="C103" i="2"/>
  <c r="C2691" i="2"/>
  <c r="C779" i="2"/>
  <c r="C2617" i="2"/>
  <c r="C1745" i="2"/>
  <c r="C466" i="2"/>
  <c r="C1477" i="2"/>
  <c r="C1579" i="2"/>
  <c r="C4294" i="2"/>
  <c r="C2273" i="2"/>
  <c r="C880" i="2"/>
  <c r="C380" i="2"/>
  <c r="C4338" i="2"/>
  <c r="C4844" i="2"/>
  <c r="C2357" i="2"/>
  <c r="C3438" i="2"/>
  <c r="C842" i="2"/>
  <c r="C4580" i="2"/>
  <c r="C2849" i="2"/>
  <c r="C2754" i="2"/>
  <c r="C3184" i="2"/>
  <c r="C2234" i="2"/>
  <c r="C4125" i="2"/>
  <c r="C2061" i="2"/>
  <c r="C2452" i="2"/>
  <c r="C743" i="2"/>
  <c r="C3552" i="2"/>
  <c r="C3152" i="2"/>
  <c r="C3685" i="2"/>
  <c r="C2517" i="2"/>
  <c r="C3566" i="2" l="1"/>
  <c r="C1674" i="2"/>
  <c r="C4914" i="2"/>
  <c r="C16" i="14" l="1"/>
  <c r="C15" i="14" s="1"/>
  <c r="D626" i="2"/>
  <c r="D625" i="2" s="1"/>
  <c r="D623" i="2"/>
  <c r="D621" i="2"/>
  <c r="D618" i="2"/>
  <c r="D603" i="2"/>
  <c r="D598" i="2"/>
  <c r="D597" i="2" l="1"/>
  <c r="D617" i="2"/>
  <c r="C760" i="14" l="1"/>
  <c r="C759" i="14" s="1"/>
  <c r="C757" i="14"/>
  <c r="C756" i="14" s="1"/>
  <c r="D3714" i="2"/>
  <c r="D3713" i="2" s="1"/>
  <c r="D3710" i="2"/>
  <c r="D3709" i="2" s="1"/>
  <c r="D3699" i="2"/>
  <c r="D3694" i="2"/>
  <c r="C745" i="14"/>
  <c r="C744" i="14" s="1"/>
  <c r="C742" i="14"/>
  <c r="C741" i="14" s="1"/>
  <c r="C739" i="14"/>
  <c r="C737" i="14"/>
  <c r="D3683" i="2"/>
  <c r="D3681" i="2"/>
  <c r="D3678" i="2"/>
  <c r="D3677" i="2" s="1"/>
  <c r="D3675" i="2"/>
  <c r="D3673" i="2"/>
  <c r="D3667" i="2"/>
  <c r="D3664" i="2"/>
  <c r="D3663" i="2" s="1"/>
  <c r="D3661" i="2"/>
  <c r="D3659" i="2"/>
  <c r="D3644" i="2"/>
  <c r="D3639" i="2"/>
  <c r="D1324" i="2"/>
  <c r="C99" i="14"/>
  <c r="C98" i="14" s="1"/>
  <c r="D1313" i="2"/>
  <c r="D1312" i="2" s="1"/>
  <c r="D1310" i="2"/>
  <c r="D1307" i="2"/>
  <c r="D1295" i="2"/>
  <c r="D1290" i="2"/>
  <c r="C75" i="14"/>
  <c r="C73" i="14"/>
  <c r="D1068" i="2"/>
  <c r="D1066" i="2"/>
  <c r="D1063" i="2"/>
  <c r="D1058" i="2"/>
  <c r="D1055" i="2"/>
  <c r="D1041" i="2"/>
  <c r="D1036" i="2"/>
  <c r="D3666" i="2" l="1"/>
  <c r="D3680" i="2"/>
  <c r="D1306" i="2"/>
  <c r="C736" i="14"/>
  <c r="C72" i="14"/>
  <c r="D3638" i="2"/>
  <c r="D1057" i="2"/>
  <c r="D1035" i="2"/>
  <c r="D1289" i="2"/>
  <c r="D1315" i="2" s="1"/>
  <c r="D1065" i="2"/>
  <c r="D3693" i="2"/>
  <c r="D3716" i="2" s="1"/>
  <c r="D1070" i="2" l="1"/>
  <c r="C646" i="14"/>
  <c r="C645" i="14" s="1"/>
  <c r="C575" i="14"/>
  <c r="C574" i="14" s="1"/>
  <c r="C539" i="14"/>
  <c r="C538" i="14" s="1"/>
  <c r="C515" i="14"/>
  <c r="C514" i="14" s="1"/>
  <c r="C503" i="14"/>
  <c r="C502" i="14" s="1"/>
  <c r="C407" i="14"/>
  <c r="C406" i="14" s="1"/>
  <c r="C347" i="14"/>
  <c r="C345" i="14"/>
  <c r="C342" i="14"/>
  <c r="C341" i="14" s="1"/>
  <c r="C339" i="14"/>
  <c r="C338" i="14" s="1"/>
  <c r="C336" i="14"/>
  <c r="C334" i="14"/>
  <c r="C332" i="14"/>
  <c r="D2355" i="2"/>
  <c r="D2352" i="2"/>
  <c r="D2349" i="2"/>
  <c r="D2348" i="2" s="1"/>
  <c r="D2346" i="2"/>
  <c r="D2342" i="2"/>
  <c r="D2338" i="2"/>
  <c r="D2327" i="2"/>
  <c r="D2322" i="2"/>
  <c r="C320" i="14"/>
  <c r="C318" i="14"/>
  <c r="C315" i="14"/>
  <c r="C314" i="14" s="1"/>
  <c r="C312" i="14"/>
  <c r="C311" i="14" s="1"/>
  <c r="C309" i="14"/>
  <c r="C307" i="14"/>
  <c r="D2311" i="2"/>
  <c r="D2306" i="2"/>
  <c r="D2305" i="2" s="1"/>
  <c r="D2303" i="2"/>
  <c r="D2300" i="2"/>
  <c r="D2287" i="2"/>
  <c r="D2282" i="2"/>
  <c r="C294" i="14"/>
  <c r="C293" i="14" s="1"/>
  <c r="C291" i="14"/>
  <c r="C290" i="14" s="1"/>
  <c r="C288" i="14"/>
  <c r="C286" i="14"/>
  <c r="D2271" i="2"/>
  <c r="D2268" i="2"/>
  <c r="D2265" i="2"/>
  <c r="D2262" i="2"/>
  <c r="D2259" i="2"/>
  <c r="D2248" i="2"/>
  <c r="D2243" i="2"/>
  <c r="C274" i="14"/>
  <c r="C272" i="14"/>
  <c r="C269" i="14"/>
  <c r="C268" i="14" s="1"/>
  <c r="C266" i="14"/>
  <c r="C265" i="14" s="1"/>
  <c r="C261" i="14"/>
  <c r="C259" i="14"/>
  <c r="D2232" i="2"/>
  <c r="D2227" i="2"/>
  <c r="D2226" i="2" s="1"/>
  <c r="D2224" i="2"/>
  <c r="D2220" i="2"/>
  <c r="D2217" i="2"/>
  <c r="D2215" i="2"/>
  <c r="D2201" i="2"/>
  <c r="D2196" i="2"/>
  <c r="C247" i="14"/>
  <c r="C245" i="14"/>
  <c r="C242" i="14"/>
  <c r="C241" i="14" s="1"/>
  <c r="C239" i="14"/>
  <c r="C238" i="14" s="1"/>
  <c r="C236" i="14"/>
  <c r="C235" i="14" s="1"/>
  <c r="C233" i="14"/>
  <c r="C231" i="14"/>
  <c r="C229" i="14"/>
  <c r="C227" i="14"/>
  <c r="D2185" i="2"/>
  <c r="D2182" i="2"/>
  <c r="D2179" i="2"/>
  <c r="D2178" i="2" s="1"/>
  <c r="D2176" i="2"/>
  <c r="D2171" i="2"/>
  <c r="D2168" i="2"/>
  <c r="D2166" i="2"/>
  <c r="D2153" i="2"/>
  <c r="D2148" i="2"/>
  <c r="C344" i="14" l="1"/>
  <c r="C271" i="14"/>
  <c r="D2261" i="2"/>
  <c r="D2321" i="2"/>
  <c r="D2281" i="2"/>
  <c r="D2219" i="2"/>
  <c r="D2308" i="2"/>
  <c r="C306" i="14"/>
  <c r="C285" i="14"/>
  <c r="C258" i="14"/>
  <c r="C317" i="14"/>
  <c r="C244" i="14"/>
  <c r="C331" i="14"/>
  <c r="C226" i="14"/>
  <c r="D2242" i="2"/>
  <c r="D2229" i="2"/>
  <c r="D2170" i="2"/>
  <c r="D2267" i="2"/>
  <c r="D2181" i="2"/>
  <c r="D2147" i="2"/>
  <c r="D2351" i="2"/>
  <c r="D2195" i="2"/>
  <c r="D2299" i="2"/>
  <c r="D2341" i="2"/>
  <c r="D3855" i="2" l="1"/>
  <c r="D4709" i="2"/>
  <c r="D4704" i="2"/>
  <c r="D4701" i="2"/>
  <c r="D4700" i="2" s="1"/>
  <c r="D4697" i="2"/>
  <c r="D4695" i="2"/>
  <c r="D4682" i="2"/>
  <c r="D4677" i="2"/>
  <c r="D4706" i="2" l="1"/>
  <c r="D4676" i="2"/>
  <c r="C61" i="14" l="1"/>
  <c r="C60" i="14" s="1"/>
  <c r="C58" i="14"/>
  <c r="C55" i="14"/>
  <c r="C52" i="14"/>
  <c r="C51" i="14" s="1"/>
  <c r="D963" i="2"/>
  <c r="D957" i="2"/>
  <c r="D955" i="2"/>
  <c r="D951" i="2"/>
  <c r="D948" i="2"/>
  <c r="D946" i="2"/>
  <c r="D931" i="2"/>
  <c r="D926" i="2"/>
  <c r="C40" i="14"/>
  <c r="C39" i="14" s="1"/>
  <c r="D741" i="2"/>
  <c r="D740" i="2" s="1"/>
  <c r="D738" i="2"/>
  <c r="D736" i="2"/>
  <c r="D733" i="2"/>
  <c r="D732" i="2" s="1"/>
  <c r="D718" i="2"/>
  <c r="D713" i="2"/>
  <c r="D702" i="2"/>
  <c r="D697" i="2"/>
  <c r="D695" i="2"/>
  <c r="D682" i="2"/>
  <c r="D677" i="2"/>
  <c r="D694" i="2" l="1"/>
  <c r="D950" i="2"/>
  <c r="D712" i="2"/>
  <c r="D925" i="2"/>
  <c r="D735" i="2"/>
  <c r="D960" i="2"/>
  <c r="C54" i="14"/>
  <c r="D676" i="2"/>
  <c r="D699" i="2"/>
  <c r="D965" i="2" l="1"/>
  <c r="D4291" i="2"/>
  <c r="D4289" i="2"/>
  <c r="D4287" i="2"/>
  <c r="D4284" i="2"/>
  <c r="D4281" i="2"/>
  <c r="D4280" i="2" s="1"/>
  <c r="D4278" i="2"/>
  <c r="D4265" i="2"/>
  <c r="D4260" i="2"/>
  <c r="D4283" i="2" l="1"/>
  <c r="D4259" i="2"/>
  <c r="D808" i="2" l="1"/>
  <c r="D4896" i="2"/>
  <c r="D4895" i="2" s="1"/>
  <c r="D4415" i="2"/>
  <c r="D4414" i="2" s="1"/>
  <c r="D3547" i="2" l="1"/>
  <c r="D3546" i="2" s="1"/>
  <c r="C551" i="14" l="1"/>
  <c r="C550" i="14" s="1"/>
  <c r="C431" i="14"/>
  <c r="C430" i="14" s="1"/>
  <c r="C419" i="14"/>
  <c r="C418" i="14" s="1"/>
  <c r="C383" i="14"/>
  <c r="C204" i="14"/>
  <c r="C215" i="14"/>
  <c r="C213" i="14"/>
  <c r="C210" i="14"/>
  <c r="C209" i="14" s="1"/>
  <c r="C207" i="14"/>
  <c r="C206" i="14" s="1"/>
  <c r="C202" i="14"/>
  <c r="D2137" i="2"/>
  <c r="D2134" i="2"/>
  <c r="D2131" i="2"/>
  <c r="D2130" i="2" s="1"/>
  <c r="D2128" i="2"/>
  <c r="D2124" i="2"/>
  <c r="D2121" i="2"/>
  <c r="D2108" i="2"/>
  <c r="D2103" i="2"/>
  <c r="D2123" i="2" l="1"/>
  <c r="C201" i="14"/>
  <c r="C212" i="14"/>
  <c r="D2102" i="2"/>
  <c r="D2133" i="2"/>
  <c r="C707" i="14" l="1"/>
  <c r="C724" i="14"/>
  <c r="C720" i="14"/>
  <c r="C717" i="14"/>
  <c r="C715" i="14"/>
  <c r="C712" i="14"/>
  <c r="C711" i="14" s="1"/>
  <c r="C709" i="14"/>
  <c r="C705" i="14"/>
  <c r="D3628" i="2"/>
  <c r="D3625" i="2"/>
  <c r="D3622" i="2"/>
  <c r="D3621" i="2" s="1"/>
  <c r="D3619" i="2"/>
  <c r="D3617" i="2"/>
  <c r="D3615" i="2"/>
  <c r="D3613" i="2"/>
  <c r="D3606" i="2"/>
  <c r="D3603" i="2"/>
  <c r="D3602" i="2" s="1"/>
  <c r="D3600" i="2"/>
  <c r="D3596" i="2"/>
  <c r="D3594" i="2"/>
  <c r="D3592" i="2"/>
  <c r="D3580" i="2"/>
  <c r="D3575" i="2"/>
  <c r="C719" i="14" l="1"/>
  <c r="C714" i="14"/>
  <c r="C704" i="14"/>
  <c r="D3574" i="2"/>
  <c r="D3624" i="2"/>
  <c r="D3605" i="2"/>
  <c r="D1428" i="2"/>
  <c r="D1427" i="2" s="1"/>
  <c r="C111" i="14"/>
  <c r="C110" i="14" s="1"/>
  <c r="C113" i="14" s="1"/>
  <c r="C772" i="14" l="1"/>
  <c r="C771" i="14" s="1"/>
  <c r="D3737" i="2"/>
  <c r="D3728" i="2"/>
  <c r="D3725" i="2"/>
  <c r="D3724" i="2" l="1"/>
  <c r="D4821" i="2" l="1"/>
  <c r="D907" i="2" l="1"/>
  <c r="D3214" i="2" l="1"/>
  <c r="D3213" i="2" s="1"/>
  <c r="D2670" i="2"/>
  <c r="D1702" i="2"/>
  <c r="D3289" i="2" l="1"/>
  <c r="D4810" i="2" l="1"/>
  <c r="D288" i="4" l="1"/>
  <c r="D68" i="4" l="1"/>
  <c r="D229" i="4"/>
  <c r="D51" i="4" s="1"/>
  <c r="D132" i="4"/>
  <c r="D130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5" i="4"/>
  <c r="D10" i="4" s="1"/>
  <c r="D83" i="4"/>
  <c r="D9" i="4" s="1"/>
  <c r="D81" i="4"/>
  <c r="D8" i="4" s="1"/>
  <c r="C205" i="4"/>
  <c r="C112" i="4"/>
  <c r="C89" i="4"/>
  <c r="D135" i="4" l="1"/>
  <c r="D134" i="4" s="1"/>
  <c r="D42" i="4" s="1"/>
  <c r="C109" i="4"/>
  <c r="C132" i="4"/>
  <c r="C87" i="4"/>
  <c r="C111" i="4"/>
  <c r="C83" i="4"/>
  <c r="C12" i="4"/>
  <c r="C81" i="4"/>
  <c r="C106" i="4"/>
  <c r="C130" i="4"/>
  <c r="C122" i="4"/>
  <c r="D241" i="4"/>
  <c r="D240" i="4" s="1"/>
  <c r="D106" i="4"/>
  <c r="D17" i="4" s="1"/>
  <c r="D116" i="4"/>
  <c r="D115" i="4" s="1"/>
  <c r="C78" i="4"/>
  <c r="C127" i="4"/>
  <c r="D127" i="4"/>
  <c r="D126" i="4" s="1"/>
  <c r="D41" i="4" s="1"/>
  <c r="D259" i="4"/>
  <c r="D64" i="4" s="1"/>
  <c r="C254" i="4"/>
  <c r="D254" i="4"/>
  <c r="D78" i="4"/>
  <c r="D77" i="4" s="1"/>
  <c r="C135" i="4"/>
  <c r="C116" i="4"/>
  <c r="C259" i="4"/>
  <c r="D4910" i="2"/>
  <c r="D4905" i="2"/>
  <c r="D4904" i="2" s="1"/>
  <c r="D4902" i="2"/>
  <c r="D4900" i="2"/>
  <c r="D4886" i="2"/>
  <c r="D4885" i="2" s="1"/>
  <c r="D4883" i="2"/>
  <c r="D4882" i="2" s="1"/>
  <c r="D4878" i="2"/>
  <c r="D4877" i="2" s="1"/>
  <c r="D4866" i="2"/>
  <c r="D4860" i="2"/>
  <c r="D4859" i="2" s="1"/>
  <c r="D4857" i="2"/>
  <c r="D4852" i="2"/>
  <c r="D4840" i="2"/>
  <c r="D4835" i="2"/>
  <c r="D4829" i="2"/>
  <c r="D4826" i="2"/>
  <c r="D4825" i="2" s="1"/>
  <c r="D4815" i="2"/>
  <c r="D4812" i="2"/>
  <c r="D4808" i="2"/>
  <c r="D4803" i="2"/>
  <c r="D4794" i="2"/>
  <c r="D4787" i="2"/>
  <c r="D4786" i="2" s="1"/>
  <c r="D4784" i="2"/>
  <c r="D4781" i="2"/>
  <c r="D4776" i="2"/>
  <c r="D4772" i="2"/>
  <c r="D4769" i="2"/>
  <c r="D4766" i="2"/>
  <c r="D4746" i="2"/>
  <c r="D4744" i="2"/>
  <c r="D4725" i="2"/>
  <c r="D4720" i="2"/>
  <c r="D4666" i="2"/>
  <c r="D4661" i="2"/>
  <c r="D4659" i="2"/>
  <c r="D4656" i="2"/>
  <c r="D4655" i="2" s="1"/>
  <c r="D4651" i="2"/>
  <c r="D4638" i="2"/>
  <c r="D4633" i="2"/>
  <c r="D4617" i="2"/>
  <c r="D4613" i="2"/>
  <c r="D4610" i="2"/>
  <c r="D4608" i="2"/>
  <c r="D4594" i="2"/>
  <c r="D4589" i="2"/>
  <c r="D4578" i="2"/>
  <c r="D4575" i="2"/>
  <c r="D4572" i="2"/>
  <c r="D4570" i="2"/>
  <c r="D4566" i="2"/>
  <c r="D4560" i="2"/>
  <c r="D4555" i="2"/>
  <c r="D4552" i="2"/>
  <c r="D4536" i="2"/>
  <c r="D4530" i="2"/>
  <c r="D4527" i="2"/>
  <c r="D4525" i="2"/>
  <c r="D4512" i="2"/>
  <c r="D4507" i="2"/>
  <c r="D4496" i="2"/>
  <c r="D4495" i="2" s="1"/>
  <c r="D4493" i="2"/>
  <c r="D4491" i="2"/>
  <c r="D4479" i="2"/>
  <c r="D4474" i="2"/>
  <c r="D4463" i="2"/>
  <c r="D4458" i="2"/>
  <c r="D4456" i="2"/>
  <c r="D4451" i="2"/>
  <c r="D4450" i="2" s="1"/>
  <c r="D4448" i="2"/>
  <c r="D4436" i="2"/>
  <c r="D4431" i="2"/>
  <c r="D4420" i="2"/>
  <c r="D4418" i="2"/>
  <c r="D4412" i="2"/>
  <c r="D4410" i="2"/>
  <c r="D4405" i="2"/>
  <c r="D4404" i="2" s="1"/>
  <c r="D4401" i="2"/>
  <c r="D4385" i="2"/>
  <c r="D4380" i="2"/>
  <c r="D4369" i="2"/>
  <c r="D4368" i="2" s="1"/>
  <c r="D4366" i="2"/>
  <c r="D4364" i="2"/>
  <c r="D4352" i="2"/>
  <c r="D4347" i="2"/>
  <c r="D4336" i="2"/>
  <c r="D4335" i="2" s="1"/>
  <c r="D4333" i="2"/>
  <c r="D4327" i="2"/>
  <c r="D4326" i="2" s="1"/>
  <c r="D4321" i="2"/>
  <c r="D4319" i="2"/>
  <c r="D4308" i="2"/>
  <c r="D4303" i="2"/>
  <c r="D4249" i="2"/>
  <c r="D4248" i="2" s="1"/>
  <c r="D4246" i="2"/>
  <c r="D4244" i="2"/>
  <c r="D4241" i="2"/>
  <c r="D4240" i="2" s="1"/>
  <c r="D4237" i="2"/>
  <c r="D4233" i="2"/>
  <c r="D4221" i="2"/>
  <c r="D4216" i="2"/>
  <c r="D4205" i="2"/>
  <c r="D4204" i="2" s="1"/>
  <c r="D4202" i="2"/>
  <c r="D4200" i="2"/>
  <c r="D4197" i="2"/>
  <c r="D4195" i="2"/>
  <c r="D4183" i="2"/>
  <c r="D4178" i="2"/>
  <c r="D4167" i="2"/>
  <c r="D4166" i="2" s="1"/>
  <c r="D4164" i="2"/>
  <c r="D4162" i="2"/>
  <c r="D4158" i="2"/>
  <c r="D4155" i="2"/>
  <c r="D4154" i="2" s="1"/>
  <c r="D4152" i="2"/>
  <c r="D4139" i="2"/>
  <c r="D4134" i="2"/>
  <c r="D4123" i="2"/>
  <c r="D4118" i="2"/>
  <c r="D4117" i="2" s="1"/>
  <c r="D4115" i="2"/>
  <c r="D4112" i="2"/>
  <c r="D4105" i="2"/>
  <c r="D4104" i="2" s="1"/>
  <c r="D4101" i="2"/>
  <c r="D4096" i="2"/>
  <c r="D4092" i="2"/>
  <c r="D4090" i="2"/>
  <c r="D4076" i="2"/>
  <c r="D4071" i="2"/>
  <c r="D4060" i="2"/>
  <c r="D4059" i="2" s="1"/>
  <c r="D4057" i="2"/>
  <c r="D4055" i="2"/>
  <c r="D4042" i="2"/>
  <c r="D4037" i="2"/>
  <c r="D4026" i="2"/>
  <c r="D4020" i="2"/>
  <c r="D4018" i="2"/>
  <c r="D4015" i="2"/>
  <c r="D4013" i="2"/>
  <c r="D4010" i="2"/>
  <c r="D3996" i="2"/>
  <c r="D3991" i="2"/>
  <c r="D3980" i="2"/>
  <c r="D3978" i="2"/>
  <c r="D3975" i="2"/>
  <c r="D3969" i="2"/>
  <c r="D3956" i="2"/>
  <c r="D3951" i="2"/>
  <c r="D3940" i="2"/>
  <c r="D3938" i="2"/>
  <c r="D3935" i="2"/>
  <c r="D3933" i="2"/>
  <c r="D3931" i="2"/>
  <c r="D3928" i="2"/>
  <c r="D3927" i="2" s="1"/>
  <c r="D3925" i="2"/>
  <c r="D3912" i="2"/>
  <c r="D3907" i="2"/>
  <c r="D3896" i="2"/>
  <c r="D3895" i="2" s="1"/>
  <c r="D3893" i="2"/>
  <c r="D3892" i="2" s="1"/>
  <c r="D3879" i="2"/>
  <c r="D3874" i="2"/>
  <c r="D3863" i="2"/>
  <c r="D3862" i="2" s="1"/>
  <c r="D3860" i="2"/>
  <c r="D3858" i="2"/>
  <c r="D3841" i="2"/>
  <c r="D3836" i="2"/>
  <c r="D3825" i="2"/>
  <c r="D3823" i="2"/>
  <c r="D3820" i="2"/>
  <c r="D3819" i="2" s="1"/>
  <c r="D3817" i="2"/>
  <c r="D3814" i="2"/>
  <c r="D3800" i="2"/>
  <c r="D3797" i="2"/>
  <c r="D3788" i="2"/>
  <c r="D3786" i="2"/>
  <c r="D3774" i="2"/>
  <c r="D3769" i="2"/>
  <c r="D3758" i="2"/>
  <c r="D3757" i="2" s="1"/>
  <c r="D3755" i="2"/>
  <c r="D3750" i="2"/>
  <c r="D3563" i="2"/>
  <c r="D3560" i="2"/>
  <c r="D3550" i="2"/>
  <c r="D3549" i="2" s="1"/>
  <c r="D3544" i="2"/>
  <c r="D3542" i="2"/>
  <c r="D3539" i="2"/>
  <c r="D3530" i="2"/>
  <c r="D3529" i="2" s="1"/>
  <c r="D3527" i="2"/>
  <c r="D3522" i="2"/>
  <c r="D3517" i="2"/>
  <c r="D3505" i="2"/>
  <c r="D3500" i="2"/>
  <c r="D3489" i="2"/>
  <c r="D3488" i="2" s="1"/>
  <c r="D3486" i="2"/>
  <c r="D3483" i="2"/>
  <c r="D3477" i="2"/>
  <c r="D3476" i="2" s="1"/>
  <c r="D3467" i="2"/>
  <c r="D3465" i="2"/>
  <c r="D3452" i="2"/>
  <c r="D3447" i="2"/>
  <c r="D3436" i="2"/>
  <c r="D3434" i="2"/>
  <c r="D3428" i="2"/>
  <c r="D3418" i="2"/>
  <c r="D3413" i="2"/>
  <c r="D3402" i="2"/>
  <c r="D3401" i="2" s="1"/>
  <c r="D3399" i="2"/>
  <c r="D3398" i="2" s="1"/>
  <c r="D3388" i="2"/>
  <c r="D3383" i="2"/>
  <c r="D3372" i="2"/>
  <c r="D3371" i="2" s="1"/>
  <c r="D3369" i="2"/>
  <c r="D3367" i="2"/>
  <c r="D3357" i="2"/>
  <c r="D3352" i="2"/>
  <c r="D3341" i="2"/>
  <c r="D3339" i="2"/>
  <c r="D3336" i="2"/>
  <c r="D3335" i="2" s="1"/>
  <c r="D3327" i="2"/>
  <c r="D3322" i="2"/>
  <c r="D3311" i="2"/>
  <c r="D3305" i="2"/>
  <c r="D3304" i="2" s="1"/>
  <c r="D3294" i="2"/>
  <c r="D3288" i="2" s="1"/>
  <c r="D3277" i="2"/>
  <c r="D3275" i="2"/>
  <c r="D3274" i="2" s="1"/>
  <c r="D3265" i="2"/>
  <c r="D3260" i="2"/>
  <c r="D3249" i="2"/>
  <c r="D3244" i="2"/>
  <c r="D3243" i="2" s="1"/>
  <c r="D3235" i="2"/>
  <c r="D3230" i="2"/>
  <c r="D3219" i="2"/>
  <c r="D3211" i="2"/>
  <c r="D3198" i="2"/>
  <c r="D3193" i="2"/>
  <c r="D3182" i="2"/>
  <c r="D3179" i="2"/>
  <c r="D3176" i="2"/>
  <c r="D3175" i="2" s="1"/>
  <c r="D3166" i="2"/>
  <c r="D3161" i="2"/>
  <c r="D3150" i="2"/>
  <c r="D3144" i="2"/>
  <c r="D3133" i="2"/>
  <c r="D3128" i="2"/>
  <c r="D3117" i="2"/>
  <c r="D3115" i="2"/>
  <c r="D3101" i="2"/>
  <c r="D3096" i="2"/>
  <c r="D3085" i="2"/>
  <c r="D3084" i="2" s="1"/>
  <c r="D3082" i="2"/>
  <c r="D3080" i="2"/>
  <c r="D3077" i="2"/>
  <c r="D3075" i="2"/>
  <c r="D3060" i="2"/>
  <c r="D3055" i="2"/>
  <c r="D3044" i="2"/>
  <c r="D3043" i="2" s="1"/>
  <c r="D3041" i="2"/>
  <c r="D3040" i="2" s="1"/>
  <c r="D3028" i="2"/>
  <c r="D3023" i="2"/>
  <c r="D3012" i="2"/>
  <c r="D2997" i="2"/>
  <c r="D2992" i="2"/>
  <c r="D2981" i="2"/>
  <c r="D2976" i="2"/>
  <c r="D2975" i="2" s="1"/>
  <c r="D2973" i="2"/>
  <c r="D2963" i="2"/>
  <c r="D2958" i="2"/>
  <c r="D2947" i="2"/>
  <c r="D2941" i="2"/>
  <c r="D2940" i="2" s="1"/>
  <c r="D2932" i="2"/>
  <c r="D2927" i="2"/>
  <c r="D2916" i="2"/>
  <c r="D2911" i="2"/>
  <c r="D2908" i="2"/>
  <c r="D2897" i="2"/>
  <c r="D2892" i="2"/>
  <c r="D2881" i="2"/>
  <c r="D2875" i="2"/>
  <c r="D2874" i="2" s="1"/>
  <c r="D2863" i="2"/>
  <c r="D2858" i="2"/>
  <c r="D2847" i="2"/>
  <c r="D2841" i="2"/>
  <c r="D2840" i="2" s="1"/>
  <c r="D2830" i="2"/>
  <c r="D2825" i="2"/>
  <c r="D2814" i="2"/>
  <c r="D2801" i="2"/>
  <c r="D2796" i="2"/>
  <c r="D2785" i="2"/>
  <c r="D2780" i="2"/>
  <c r="D2779" i="2" s="1"/>
  <c r="D2768" i="2"/>
  <c r="D2763" i="2"/>
  <c r="D2752" i="2"/>
  <c r="D2747" i="2"/>
  <c r="D2746" i="2" s="1"/>
  <c r="D2736" i="2"/>
  <c r="D2731" i="2"/>
  <c r="D2719" i="2"/>
  <c r="D2716" i="2"/>
  <c r="D2715" i="2" s="1"/>
  <c r="D2705" i="2"/>
  <c r="D2700" i="2"/>
  <c r="D2689" i="2"/>
  <c r="D2684" i="2"/>
  <c r="D2681" i="2"/>
  <c r="D2665" i="2"/>
  <c r="D2664" i="2" s="1"/>
  <c r="D2654" i="2"/>
  <c r="D2649" i="2"/>
  <c r="D2647" i="2"/>
  <c r="D2645" i="2"/>
  <c r="D2642" i="2"/>
  <c r="D2631" i="2"/>
  <c r="D2626" i="2"/>
  <c r="D2615" i="2"/>
  <c r="D2610" i="2"/>
  <c r="D2605" i="2"/>
  <c r="D2602" i="2"/>
  <c r="D2590" i="2"/>
  <c r="D2585" i="2"/>
  <c r="D2574" i="2"/>
  <c r="D2569" i="2"/>
  <c r="D2568" i="2" s="1"/>
  <c r="D2558" i="2"/>
  <c r="D2553" i="2"/>
  <c r="D2542" i="2"/>
  <c r="D2531" i="2"/>
  <c r="D2526" i="2"/>
  <c r="D2515" i="2"/>
  <c r="D2510" i="2"/>
  <c r="D2509" i="2" s="1"/>
  <c r="D2500" i="2"/>
  <c r="D2495" i="2"/>
  <c r="D2484" i="2"/>
  <c r="D2478" i="2"/>
  <c r="D2477" i="2" s="1"/>
  <c r="D2466" i="2"/>
  <c r="D2461" i="2"/>
  <c r="D2450" i="2"/>
  <c r="D2443" i="2"/>
  <c r="D2433" i="2"/>
  <c r="D2428" i="2"/>
  <c r="D2416" i="2"/>
  <c r="D2414" i="2"/>
  <c r="D2413" i="2" s="1"/>
  <c r="D2405" i="2"/>
  <c r="D2400" i="2"/>
  <c r="D2389" i="2"/>
  <c r="D2386" i="2"/>
  <c r="D2383" i="2"/>
  <c r="D2382" i="2" s="1"/>
  <c r="D2371" i="2"/>
  <c r="D2366" i="2"/>
  <c r="D2092" i="2"/>
  <c r="D2075" i="2"/>
  <c r="D2070" i="2"/>
  <c r="D2058" i="2"/>
  <c r="D2056" i="2"/>
  <c r="D2055" i="2" s="1"/>
  <c r="D2046" i="2"/>
  <c r="D2041" i="2"/>
  <c r="D2030" i="2"/>
  <c r="D2025" i="2"/>
  <c r="D2024" i="2" s="1"/>
  <c r="D2022" i="2"/>
  <c r="D2011" i="2"/>
  <c r="D2006" i="2"/>
  <c r="D1995" i="2"/>
  <c r="D1990" i="2"/>
  <c r="D1987" i="2"/>
  <c r="D1976" i="2"/>
  <c r="D1971" i="2"/>
  <c r="D1960" i="2"/>
  <c r="D1955" i="2"/>
  <c r="D1953" i="2"/>
  <c r="D1950" i="2"/>
  <c r="D1939" i="2"/>
  <c r="D1934" i="2"/>
  <c r="D1922" i="2"/>
  <c r="D1914" i="2"/>
  <c r="D1909" i="2"/>
  <c r="D1898" i="2"/>
  <c r="D1896" i="2"/>
  <c r="D1885" i="2"/>
  <c r="D1880" i="2"/>
  <c r="D1869" i="2"/>
  <c r="D1868" i="2" s="1"/>
  <c r="D1865" i="2"/>
  <c r="D1855" i="2"/>
  <c r="D1850" i="2"/>
  <c r="D1839" i="2"/>
  <c r="D1838" i="2" s="1"/>
  <c r="D1836" i="2"/>
  <c r="D1833" i="2"/>
  <c r="D1830" i="2"/>
  <c r="D1822" i="2"/>
  <c r="D1817" i="2"/>
  <c r="D1806" i="2"/>
  <c r="D1805" i="2" s="1"/>
  <c r="D1803" i="2"/>
  <c r="D1802" i="2" s="1"/>
  <c r="D1791" i="2"/>
  <c r="D1786" i="2"/>
  <c r="D1775" i="2"/>
  <c r="D1774" i="2" s="1"/>
  <c r="D1772" i="2"/>
  <c r="D1770" i="2"/>
  <c r="D1759" i="2"/>
  <c r="D1754" i="2"/>
  <c r="D1743" i="2"/>
  <c r="D1741" i="2"/>
  <c r="D1738" i="2"/>
  <c r="D1723" i="2"/>
  <c r="D1718" i="2"/>
  <c r="D1707" i="2"/>
  <c r="D1706" i="2" s="1"/>
  <c r="D1704" i="2"/>
  <c r="D1699" i="2"/>
  <c r="D1688" i="2"/>
  <c r="D1683" i="2"/>
  <c r="D1671" i="2"/>
  <c r="D1670" i="2" s="1"/>
  <c r="D1668" i="2"/>
  <c r="D1665" i="2"/>
  <c r="D1654" i="2"/>
  <c r="D1649" i="2"/>
  <c r="D1639" i="2"/>
  <c r="D1638" i="2" s="1"/>
  <c r="D1636" i="2"/>
  <c r="D1635" i="2" s="1"/>
  <c r="D1625" i="2"/>
  <c r="D1620" i="2"/>
  <c r="D1609" i="2"/>
  <c r="D1608" i="2" s="1"/>
  <c r="D1606" i="2"/>
  <c r="D1604" i="2"/>
  <c r="D1593" i="2"/>
  <c r="D1588" i="2"/>
  <c r="D1577" i="2"/>
  <c r="D1576" i="2" s="1"/>
  <c r="D1574" i="2"/>
  <c r="D1572" i="2"/>
  <c r="D1562" i="2"/>
  <c r="D1557" i="2"/>
  <c r="D1546" i="2"/>
  <c r="D1545" i="2" s="1"/>
  <c r="D1543" i="2"/>
  <c r="D1541" i="2"/>
  <c r="D1529" i="2"/>
  <c r="D1524" i="2"/>
  <c r="D1513" i="2"/>
  <c r="D1512" i="2" s="1"/>
  <c r="D1510" i="2"/>
  <c r="D1509" i="2" s="1"/>
  <c r="D1507" i="2"/>
  <c r="D1506" i="2" s="1"/>
  <c r="D1504" i="2"/>
  <c r="D1491" i="2"/>
  <c r="D1486" i="2"/>
  <c r="D1475" i="2"/>
  <c r="D1474" i="2" s="1"/>
  <c r="D1472" i="2"/>
  <c r="D1470" i="2"/>
  <c r="D1467" i="2"/>
  <c r="D1466" i="2" s="1"/>
  <c r="D1454" i="2"/>
  <c r="D1449" i="2"/>
  <c r="D1438" i="2"/>
  <c r="D1436" i="2"/>
  <c r="D1425" i="2"/>
  <c r="D1412" i="2"/>
  <c r="D1407" i="2"/>
  <c r="D1395" i="2"/>
  <c r="D1393" i="2"/>
  <c r="D1390" i="2"/>
  <c r="D1388" i="2"/>
  <c r="D1385" i="2"/>
  <c r="D1382" i="2"/>
  <c r="D1380" i="2"/>
  <c r="D1376" i="2"/>
  <c r="D1360" i="2"/>
  <c r="D1355" i="2"/>
  <c r="D1343" i="2"/>
  <c r="D1341" i="2"/>
  <c r="D1340" i="2" s="1"/>
  <c r="D1338" i="2"/>
  <c r="D1329" i="2"/>
  <c r="D1279" i="2"/>
  <c r="D1278" i="2" s="1"/>
  <c r="D1276" i="2"/>
  <c r="D1275" i="2" s="1"/>
  <c r="D1273" i="2"/>
  <c r="D1268" i="2"/>
  <c r="D1257" i="2"/>
  <c r="D1252" i="2"/>
  <c r="D1251" i="2" s="1"/>
  <c r="D1246" i="2"/>
  <c r="D1235" i="2"/>
  <c r="D1230" i="2"/>
  <c r="D1219" i="2"/>
  <c r="D1218" i="2" s="1"/>
  <c r="D1197" i="2"/>
  <c r="D1186" i="2"/>
  <c r="D1185" i="2" s="1"/>
  <c r="D1181" i="2"/>
  <c r="D1176" i="2"/>
  <c r="D1165" i="2"/>
  <c r="D1164" i="2" s="1"/>
  <c r="D1162" i="2"/>
  <c r="D1159" i="2"/>
  <c r="D1149" i="2"/>
  <c r="D1144" i="2"/>
  <c r="D1133" i="2"/>
  <c r="D1131" i="2"/>
  <c r="D1128" i="2"/>
  <c r="D1125" i="2"/>
  <c r="D1108" i="2"/>
  <c r="D1103" i="2"/>
  <c r="D1092" i="2"/>
  <c r="D1091" i="2" s="1"/>
  <c r="D1088" i="2"/>
  <c r="D1087" i="2" s="1"/>
  <c r="D1084" i="2"/>
  <c r="D1079" i="2"/>
  <c r="D1025" i="2"/>
  <c r="D1024" i="2" s="1"/>
  <c r="D1022" i="2"/>
  <c r="D1020" i="2"/>
  <c r="D1017" i="2"/>
  <c r="D1009" i="2"/>
  <c r="D1005" i="2"/>
  <c r="D997" i="2"/>
  <c r="D995" i="2"/>
  <c r="D979" i="2"/>
  <c r="D974" i="2"/>
  <c r="D915" i="2"/>
  <c r="D914" i="2" s="1"/>
  <c r="D912" i="2"/>
  <c r="D906" i="2"/>
  <c r="D894" i="2"/>
  <c r="D889" i="2"/>
  <c r="D878" i="2"/>
  <c r="D875" i="2"/>
  <c r="D872" i="2"/>
  <c r="D868" i="2"/>
  <c r="D856" i="2"/>
  <c r="D851" i="2"/>
  <c r="D840" i="2"/>
  <c r="D839" i="2" s="1"/>
  <c r="D837" i="2"/>
  <c r="D834" i="2"/>
  <c r="D828" i="2"/>
  <c r="D827" i="2" s="1"/>
  <c r="D825" i="2"/>
  <c r="D823" i="2"/>
  <c r="D817" i="2"/>
  <c r="D806" i="2"/>
  <c r="D793" i="2"/>
  <c r="D788" i="2"/>
  <c r="D777" i="2"/>
  <c r="D776" i="2" s="1"/>
  <c r="D774" i="2"/>
  <c r="D772" i="2"/>
  <c r="D757" i="2"/>
  <c r="D752" i="2"/>
  <c r="D666" i="2"/>
  <c r="D661" i="2"/>
  <c r="D659" i="2"/>
  <c r="D655" i="2"/>
  <c r="D652" i="2"/>
  <c r="D642" i="2"/>
  <c r="D637" i="2"/>
  <c r="D587" i="2"/>
  <c r="D585" i="2"/>
  <c r="D582" i="2"/>
  <c r="D573" i="2"/>
  <c r="D569" i="2"/>
  <c r="D558" i="2"/>
  <c r="D557" i="2" s="1"/>
  <c r="D555" i="2"/>
  <c r="D554" i="2" s="1"/>
  <c r="D543" i="2"/>
  <c r="D538" i="2"/>
  <c r="D527" i="2"/>
  <c r="D526" i="2" s="1"/>
  <c r="D524" i="2"/>
  <c r="D523" i="2" s="1"/>
  <c r="D516" i="2"/>
  <c r="D511" i="2"/>
  <c r="D500" i="2"/>
  <c r="D499" i="2" s="1"/>
  <c r="D497" i="2"/>
  <c r="D480" i="2"/>
  <c r="D475" i="2"/>
  <c r="D464" i="2"/>
  <c r="D463" i="2" s="1"/>
  <c r="D461" i="2"/>
  <c r="D460" i="2" s="1"/>
  <c r="D458" i="2"/>
  <c r="D447" i="2"/>
  <c r="D442" i="2"/>
  <c r="D431" i="2"/>
  <c r="D430" i="2" s="1"/>
  <c r="D427" i="2"/>
  <c r="D425" i="2"/>
  <c r="D420" i="2"/>
  <c r="D409" i="2"/>
  <c r="D406" i="2"/>
  <c r="D392" i="2"/>
  <c r="D389" i="2"/>
  <c r="D378" i="2"/>
  <c r="D376" i="2"/>
  <c r="D373" i="2"/>
  <c r="D370" i="2"/>
  <c r="D366" i="2"/>
  <c r="D362" i="2"/>
  <c r="D360" i="2"/>
  <c r="D357" i="2"/>
  <c r="D352" i="2"/>
  <c r="D350" i="2"/>
  <c r="D333" i="2"/>
  <c r="D328" i="2"/>
  <c r="D317" i="2"/>
  <c r="D316" i="2" s="1"/>
  <c r="D314" i="2"/>
  <c r="D311" i="2"/>
  <c r="D296" i="2"/>
  <c r="D291" i="2"/>
  <c r="D280" i="2"/>
  <c r="D279" i="2" s="1"/>
  <c r="D277" i="2"/>
  <c r="D276" i="2" s="1"/>
  <c r="D264" i="2"/>
  <c r="D259" i="2"/>
  <c r="D248" i="2"/>
  <c r="D241" i="2"/>
  <c r="D222" i="2"/>
  <c r="D218" i="2"/>
  <c r="D207" i="2"/>
  <c r="D206" i="2" s="1"/>
  <c r="D204" i="2"/>
  <c r="D203" i="2" s="1"/>
  <c r="D190" i="2"/>
  <c r="D185" i="2"/>
  <c r="D174" i="2"/>
  <c r="D173" i="2" s="1"/>
  <c r="D171" i="2"/>
  <c r="D169" i="2"/>
  <c r="D158" i="2"/>
  <c r="D153" i="2"/>
  <c r="D142" i="2"/>
  <c r="D141" i="2" s="1"/>
  <c r="D139" i="2"/>
  <c r="D137" i="2"/>
  <c r="D134" i="2"/>
  <c r="D133" i="2" s="1"/>
  <c r="D131" i="2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43" i="2"/>
  <c r="D24" i="2"/>
  <c r="D19" i="2"/>
  <c r="D192" i="4"/>
  <c r="D38" i="4" s="1"/>
  <c r="D176" i="4"/>
  <c r="D32" i="4" s="1"/>
  <c r="D1158" i="2" l="1"/>
  <c r="D91" i="2"/>
  <c r="D1254" i="2"/>
  <c r="D1970" i="2"/>
  <c r="D2680" i="2"/>
  <c r="D4888" i="2"/>
  <c r="D2891" i="2"/>
  <c r="D310" i="2"/>
  <c r="D2604" i="2"/>
  <c r="D136" i="2"/>
  <c r="D4054" i="2"/>
  <c r="D4111" i="2"/>
  <c r="D419" i="2"/>
  <c r="D4363" i="2"/>
  <c r="D4430" i="2"/>
  <c r="D1354" i="2"/>
  <c r="D4802" i="2"/>
  <c r="D1785" i="2"/>
  <c r="D4215" i="2"/>
  <c r="D4612" i="2"/>
  <c r="D973" i="2"/>
  <c r="D4473" i="2"/>
  <c r="D3906" i="2"/>
  <c r="D3768" i="2"/>
  <c r="D3990" i="2"/>
  <c r="D327" i="2"/>
  <c r="D4302" i="2"/>
  <c r="D1556" i="2"/>
  <c r="D4133" i="2"/>
  <c r="D4780" i="2"/>
  <c r="D18" i="2"/>
  <c r="D4157" i="2"/>
  <c r="D3499" i="2"/>
  <c r="D62" i="2"/>
  <c r="D537" i="2"/>
  <c r="D560" i="2" s="1"/>
  <c r="D2005" i="2"/>
  <c r="D1469" i="2"/>
  <c r="D4588" i="2"/>
  <c r="D57" i="4"/>
  <c r="D56" i="4" s="1"/>
  <c r="D22" i="4"/>
  <c r="D21" i="4" s="1"/>
  <c r="D7" i="4"/>
  <c r="D6" i="4" s="1"/>
  <c r="D253" i="4"/>
  <c r="D1323" i="2"/>
  <c r="D1346" i="2" s="1"/>
  <c r="D3835" i="2"/>
  <c r="C9" i="4"/>
  <c r="C23" i="4"/>
  <c r="C18" i="4"/>
  <c r="C7" i="4"/>
  <c r="C8" i="4"/>
  <c r="C20" i="4"/>
  <c r="D63" i="4"/>
  <c r="D62" i="4" s="1"/>
  <c r="C63" i="4"/>
  <c r="C126" i="4"/>
  <c r="C17" i="4"/>
  <c r="C11" i="4"/>
  <c r="C64" i="4"/>
  <c r="C134" i="4"/>
  <c r="C22" i="4"/>
  <c r="C115" i="4"/>
  <c r="D125" i="4"/>
  <c r="D232" i="4"/>
  <c r="D53" i="4" s="1"/>
  <c r="D207" i="4"/>
  <c r="D236" i="4"/>
  <c r="D54" i="4" s="1"/>
  <c r="D182" i="4"/>
  <c r="D34" i="4" s="1"/>
  <c r="D210" i="4"/>
  <c r="D250" i="4"/>
  <c r="D60" i="4" s="1"/>
  <c r="D212" i="4"/>
  <c r="D205" i="4"/>
  <c r="D268" i="4"/>
  <c r="D67" i="4" s="1"/>
  <c r="C253" i="4"/>
  <c r="D2699" i="2"/>
  <c r="D2722" i="2" s="1"/>
  <c r="D2749" i="2"/>
  <c r="D4017" i="2"/>
  <c r="D2913" i="2"/>
  <c r="D3321" i="2"/>
  <c r="D1957" i="2"/>
  <c r="D3308" i="2"/>
  <c r="D4899" i="2"/>
  <c r="D4913" i="2" s="1"/>
  <c r="D240" i="2"/>
  <c r="D250" i="2" s="1"/>
  <c r="D290" i="2"/>
  <c r="D833" i="2"/>
  <c r="D1540" i="2"/>
  <c r="D1717" i="2"/>
  <c r="D1769" i="2"/>
  <c r="D2399" i="2"/>
  <c r="D2419" i="2" s="1"/>
  <c r="D2844" i="2"/>
  <c r="D3009" i="2"/>
  <c r="D3114" i="2"/>
  <c r="D4417" i="2"/>
  <c r="D4851" i="2"/>
  <c r="D4870" i="2" s="1"/>
  <c r="D584" i="2"/>
  <c r="D1908" i="2"/>
  <c r="D1925" i="2" s="1"/>
  <c r="D2762" i="2"/>
  <c r="D2907" i="2"/>
  <c r="D3022" i="2"/>
  <c r="D3741" i="2"/>
  <c r="D4243" i="2"/>
  <c r="D4409" i="2"/>
  <c r="D4455" i="2"/>
  <c r="D2584" i="2"/>
  <c r="D152" i="2"/>
  <c r="D441" i="2"/>
  <c r="D771" i="2"/>
  <c r="D787" i="2"/>
  <c r="D888" i="2"/>
  <c r="D1124" i="2"/>
  <c r="D1986" i="2"/>
  <c r="D2442" i="2"/>
  <c r="D2460" i="2"/>
  <c r="D2512" i="2"/>
  <c r="D2824" i="2"/>
  <c r="D2978" i="2"/>
  <c r="D3351" i="2"/>
  <c r="D3538" i="2"/>
  <c r="D3822" i="2"/>
  <c r="D4199" i="2"/>
  <c r="D4330" i="2"/>
  <c r="D4490" i="2"/>
  <c r="D4554" i="2"/>
  <c r="D4574" i="2"/>
  <c r="D4814" i="2"/>
  <c r="D405" i="2"/>
  <c r="D494" i="2"/>
  <c r="D751" i="2"/>
  <c r="D874" i="2"/>
  <c r="D2069" i="2"/>
  <c r="D2991" i="2"/>
  <c r="D3246" i="2"/>
  <c r="D3366" i="2"/>
  <c r="D3433" i="2"/>
  <c r="D3813" i="2"/>
  <c r="D4070" i="2"/>
  <c r="D4719" i="2"/>
  <c r="D365" i="2"/>
  <c r="D4379" i="2"/>
  <c r="D168" i="4"/>
  <c r="D29" i="4" s="1"/>
  <c r="D568" i="2"/>
  <c r="D168" i="2"/>
  <c r="D359" i="2"/>
  <c r="D375" i="2"/>
  <c r="D474" i="2"/>
  <c r="D1102" i="2"/>
  <c r="D1130" i="2"/>
  <c r="D1175" i="2"/>
  <c r="D1188" i="2" s="1"/>
  <c r="D1267" i="2"/>
  <c r="D1281" i="2" s="1"/>
  <c r="D1523" i="2"/>
  <c r="D1603" i="2"/>
  <c r="D2027" i="2"/>
  <c r="D636" i="2"/>
  <c r="D1016" i="2"/>
  <c r="D1202" i="2"/>
  <c r="D1196" i="2" s="1"/>
  <c r="D1430" i="2"/>
  <c r="D1648" i="2"/>
  <c r="D1619" i="2"/>
  <c r="D1735" i="2"/>
  <c r="D1879" i="2"/>
  <c r="D1952" i="2"/>
  <c r="D2085" i="2"/>
  <c r="D2481" i="2"/>
  <c r="D2525" i="2"/>
  <c r="D2552" i="2"/>
  <c r="D2571" i="2"/>
  <c r="D2651" i="2"/>
  <c r="D2686" i="2"/>
  <c r="D2857" i="2"/>
  <c r="D2926" i="2"/>
  <c r="D2944" i="2"/>
  <c r="D3095" i="2"/>
  <c r="D3178" i="2"/>
  <c r="D3749" i="2"/>
  <c r="D3760" i="2" s="1"/>
  <c r="D3799" i="2"/>
  <c r="D3950" i="2"/>
  <c r="D4506" i="2"/>
  <c r="D4828" i="2"/>
  <c r="D3559" i="2"/>
  <c r="D3565" i="2" s="1"/>
  <c r="D3857" i="2"/>
  <c r="D4036" i="2"/>
  <c r="D4120" i="2"/>
  <c r="D4346" i="2"/>
  <c r="D4460" i="2"/>
  <c r="D4619" i="2"/>
  <c r="D4834" i="2"/>
  <c r="D1740" i="2"/>
  <c r="D1816" i="2"/>
  <c r="D1849" i="2"/>
  <c r="D1895" i="2"/>
  <c r="D2089" i="2"/>
  <c r="D2539" i="2"/>
  <c r="D3192" i="2"/>
  <c r="D258" i="2"/>
  <c r="D850" i="2"/>
  <c r="D1406" i="2"/>
  <c r="D1753" i="2"/>
  <c r="D1933" i="2"/>
  <c r="D45" i="2"/>
  <c r="D111" i="2"/>
  <c r="D217" i="2"/>
  <c r="D232" i="2" s="1"/>
  <c r="D388" i="2"/>
  <c r="D510" i="2"/>
  <c r="D529" i="2" s="1"/>
  <c r="D663" i="2"/>
  <c r="D867" i="2"/>
  <c r="D1143" i="2"/>
  <c r="D1167" i="2" s="1"/>
  <c r="D1392" i="2"/>
  <c r="D1485" i="2"/>
  <c r="D1515" i="2" s="1"/>
  <c r="D1571" i="2"/>
  <c r="D1701" i="2"/>
  <c r="D2040" i="2"/>
  <c r="D2427" i="2"/>
  <c r="D2447" i="2"/>
  <c r="D3338" i="2"/>
  <c r="D184" i="2"/>
  <c r="D654" i="2"/>
  <c r="D909" i="2"/>
  <c r="D1004" i="2"/>
  <c r="D1078" i="2"/>
  <c r="D1094" i="2" s="1"/>
  <c r="D1229" i="2"/>
  <c r="D1259" i="2" s="1"/>
  <c r="D1384" i="2"/>
  <c r="D1448" i="2"/>
  <c r="D1587" i="2"/>
  <c r="D1664" i="2"/>
  <c r="D1832" i="2"/>
  <c r="D1992" i="2"/>
  <c r="D2385" i="2"/>
  <c r="D2365" i="2"/>
  <c r="D2644" i="2"/>
  <c r="D2795" i="2"/>
  <c r="D2811" i="2"/>
  <c r="D3054" i="2"/>
  <c r="D3160" i="2"/>
  <c r="D3216" i="2"/>
  <c r="D3412" i="2"/>
  <c r="D3482" i="2"/>
  <c r="D3977" i="2"/>
  <c r="D4022" i="2"/>
  <c r="D3446" i="2"/>
  <c r="D4177" i="2"/>
  <c r="D4632" i="2"/>
  <c r="D2730" i="2"/>
  <c r="D3079" i="2"/>
  <c r="D3127" i="2"/>
  <c r="D3147" i="2"/>
  <c r="D4663" i="2"/>
  <c r="D1435" i="2"/>
  <c r="D1682" i="2"/>
  <c r="D2494" i="2"/>
  <c r="D2612" i="2"/>
  <c r="D2782" i="2"/>
  <c r="D2878" i="2"/>
  <c r="D2957" i="2"/>
  <c r="D3229" i="2"/>
  <c r="D3259" i="2"/>
  <c r="D3382" i="2"/>
  <c r="D3427" i="2"/>
  <c r="D3873" i="2"/>
  <c r="D3898" i="2" s="1"/>
  <c r="D3930" i="2"/>
  <c r="D3937" i="2"/>
  <c r="D3971" i="2"/>
  <c r="D4565" i="2"/>
  <c r="D4658" i="2"/>
  <c r="D4771" i="2"/>
  <c r="D2625" i="2"/>
  <c r="C793" i="14"/>
  <c r="C784" i="14"/>
  <c r="C775" i="14"/>
  <c r="C693" i="14"/>
  <c r="C692" i="14" s="1"/>
  <c r="C696" i="14" s="1"/>
  <c r="C682" i="14"/>
  <c r="C681" i="14" s="1"/>
  <c r="C684" i="14" s="1"/>
  <c r="C670" i="14"/>
  <c r="C669" i="14" s="1"/>
  <c r="C673" i="14" s="1"/>
  <c r="C658" i="14"/>
  <c r="C657" i="14" s="1"/>
  <c r="C661" i="14" s="1"/>
  <c r="C634" i="14"/>
  <c r="C633" i="14" s="1"/>
  <c r="C637" i="14" s="1"/>
  <c r="C622" i="14"/>
  <c r="C621" i="14" s="1"/>
  <c r="C625" i="14" s="1"/>
  <c r="C610" i="14"/>
  <c r="C609" i="14" s="1"/>
  <c r="C613" i="14" s="1"/>
  <c r="C599" i="14"/>
  <c r="C598" i="14" s="1"/>
  <c r="C601" i="14" s="1"/>
  <c r="C587" i="14"/>
  <c r="C586" i="14" s="1"/>
  <c r="C590" i="14" s="1"/>
  <c r="C578" i="14"/>
  <c r="C563" i="14"/>
  <c r="C562" i="14" s="1"/>
  <c r="C566" i="14" s="1"/>
  <c r="C554" i="14"/>
  <c r="C542" i="14"/>
  <c r="C527" i="14"/>
  <c r="C526" i="14" s="1"/>
  <c r="C530" i="14" s="1"/>
  <c r="C518" i="14"/>
  <c r="C506" i="14"/>
  <c r="C491" i="14"/>
  <c r="C490" i="14" s="1"/>
  <c r="C494" i="14" s="1"/>
  <c r="C479" i="14"/>
  <c r="C478" i="14" s="1"/>
  <c r="C482" i="14" s="1"/>
  <c r="C467" i="14"/>
  <c r="C466" i="14" s="1"/>
  <c r="C470" i="14" s="1"/>
  <c r="C455" i="14"/>
  <c r="C454" i="14" s="1"/>
  <c r="C458" i="14" s="1"/>
  <c r="C443" i="14"/>
  <c r="C442" i="14" s="1"/>
  <c r="C446" i="14" s="1"/>
  <c r="C434" i="14"/>
  <c r="C422" i="14"/>
  <c r="C410" i="14"/>
  <c r="C395" i="14"/>
  <c r="C394" i="14" s="1"/>
  <c r="C398" i="14" s="1"/>
  <c r="C382" i="14"/>
  <c r="C386" i="14" s="1"/>
  <c r="C371" i="14"/>
  <c r="C370" i="14" s="1"/>
  <c r="C374" i="14" s="1"/>
  <c r="C359" i="14"/>
  <c r="C358" i="14" s="1"/>
  <c r="C362" i="14" s="1"/>
  <c r="C191" i="14"/>
  <c r="C190" i="14" s="1"/>
  <c r="C193" i="14" s="1"/>
  <c r="C180" i="14"/>
  <c r="C179" i="14" s="1"/>
  <c r="C182" i="14" s="1"/>
  <c r="C168" i="14"/>
  <c r="C167" i="14" s="1"/>
  <c r="C171" i="14" s="1"/>
  <c r="C156" i="14"/>
  <c r="C155" i="14" s="1"/>
  <c r="C159" i="14" s="1"/>
  <c r="C144" i="14"/>
  <c r="C143" i="14" s="1"/>
  <c r="C147" i="14" s="1"/>
  <c r="C133" i="14"/>
  <c r="C132" i="14" s="1"/>
  <c r="C135" i="14" s="1"/>
  <c r="C122" i="14"/>
  <c r="C121" i="14" s="1"/>
  <c r="C124" i="14" s="1"/>
  <c r="C102" i="14"/>
  <c r="C87" i="14"/>
  <c r="C86" i="14" s="1"/>
  <c r="C90" i="14" s="1"/>
  <c r="C43" i="14"/>
  <c r="C28" i="14"/>
  <c r="C27" i="14" s="1"/>
  <c r="C31" i="14" s="1"/>
  <c r="C19" i="14"/>
  <c r="D3119" i="2" l="1"/>
  <c r="D502" i="2"/>
  <c r="D411" i="2"/>
  <c r="D1709" i="2"/>
  <c r="D1398" i="2"/>
  <c r="D2486" i="2"/>
  <c r="D3014" i="2"/>
  <c r="D1027" i="2"/>
  <c r="D2816" i="2"/>
  <c r="D4465" i="2"/>
  <c r="D4028" i="2"/>
  <c r="D2544" i="2"/>
  <c r="D4624" i="2"/>
  <c r="D3087" i="2"/>
  <c r="D1900" i="2"/>
  <c r="C125" i="4"/>
  <c r="D3374" i="2"/>
  <c r="D3046" i="2"/>
  <c r="C62" i="4"/>
  <c r="D4422" i="2"/>
  <c r="D1440" i="2"/>
  <c r="D3552" i="2"/>
  <c r="D3566" i="2" s="1"/>
  <c r="C728" i="14"/>
  <c r="C41" i="4"/>
  <c r="C19" i="4"/>
  <c r="D842" i="2"/>
  <c r="D52" i="4"/>
  <c r="D231" i="4"/>
  <c r="D4338" i="2"/>
  <c r="D2883" i="2"/>
  <c r="D197" i="4"/>
  <c r="D196" i="4" s="1"/>
  <c r="D43" i="4" s="1"/>
  <c r="D245" i="4"/>
  <c r="D244" i="4" s="1"/>
  <c r="D239" i="4" s="1"/>
  <c r="C78" i="14"/>
  <c r="C227" i="4"/>
  <c r="C42" i="4"/>
  <c r="C21" i="4"/>
  <c r="D227" i="4"/>
  <c r="D104" i="4"/>
  <c r="D16" i="4" s="1"/>
  <c r="D99" i="4"/>
  <c r="D15" i="4" s="1"/>
  <c r="D92" i="4"/>
  <c r="D173" i="4"/>
  <c r="D31" i="4" s="1"/>
  <c r="D263" i="4"/>
  <c r="D66" i="4" s="1"/>
  <c r="D65" i="4" s="1"/>
  <c r="D61" i="4" s="1"/>
  <c r="D170" i="4"/>
  <c r="D30" i="4" s="1"/>
  <c r="D151" i="4"/>
  <c r="D27" i="4" s="1"/>
  <c r="D215" i="4"/>
  <c r="D214" i="4" s="1"/>
  <c r="D44" i="4"/>
  <c r="D161" i="4"/>
  <c r="D28" i="4" s="1"/>
  <c r="D2918" i="2"/>
  <c r="D190" i="4"/>
  <c r="D37" i="4" s="1"/>
  <c r="D185" i="4"/>
  <c r="D178" i="4"/>
  <c r="D33" i="4" s="1"/>
  <c r="D144" i="2"/>
  <c r="D146" i="4"/>
  <c r="D2094" i="2"/>
  <c r="D2032" i="2"/>
  <c r="D589" i="2"/>
  <c r="D3313" i="2"/>
  <c r="D2983" i="2"/>
  <c r="D4498" i="2"/>
  <c r="D3184" i="2"/>
  <c r="D668" i="2"/>
  <c r="D433" i="2"/>
  <c r="D3865" i="2"/>
  <c r="D3221" i="2"/>
  <c r="D4207" i="2"/>
  <c r="D1997" i="2"/>
  <c r="D2849" i="2"/>
  <c r="D4125" i="2"/>
  <c r="D2576" i="2"/>
  <c r="D1548" i="2"/>
  <c r="D2754" i="2"/>
  <c r="D4844" i="2"/>
  <c r="D1135" i="2"/>
  <c r="D779" i="2"/>
  <c r="D3630" i="2"/>
  <c r="D1871" i="2"/>
  <c r="D3343" i="2"/>
  <c r="D1477" i="2"/>
  <c r="D2187" i="2"/>
  <c r="D1641" i="2"/>
  <c r="D3827" i="2"/>
  <c r="D3404" i="2"/>
  <c r="D1962" i="2"/>
  <c r="D4294" i="2"/>
  <c r="D1841" i="2"/>
  <c r="D4371" i="2"/>
  <c r="D3982" i="2"/>
  <c r="D2617" i="2"/>
  <c r="D466" i="2"/>
  <c r="D3942" i="2"/>
  <c r="D1745" i="2"/>
  <c r="D4789" i="2"/>
  <c r="D2517" i="2"/>
  <c r="D3152" i="2"/>
  <c r="D2061" i="2"/>
  <c r="D54" i="2"/>
  <c r="D209" i="2"/>
  <c r="D1808" i="2"/>
  <c r="D103" i="2"/>
  <c r="D2357" i="2"/>
  <c r="D4062" i="2"/>
  <c r="D176" i="2"/>
  <c r="D319" i="2"/>
  <c r="D743" i="2"/>
  <c r="D4711" i="2"/>
  <c r="D2949" i="2"/>
  <c r="D1221" i="2"/>
  <c r="D2139" i="2"/>
  <c r="D1673" i="2"/>
  <c r="D917" i="2"/>
  <c r="D4580" i="2"/>
  <c r="D1611" i="2"/>
  <c r="D380" i="2"/>
  <c r="D4251" i="2"/>
  <c r="D2452" i="2"/>
  <c r="D2656" i="2"/>
  <c r="D4169" i="2"/>
  <c r="D3251" i="2"/>
  <c r="D2234" i="2"/>
  <c r="D1777" i="2"/>
  <c r="D282" i="2"/>
  <c r="D3491" i="2"/>
  <c r="D2391" i="2"/>
  <c r="D2313" i="2"/>
  <c r="D1579" i="2"/>
  <c r="D704" i="2"/>
  <c r="D3685" i="2"/>
  <c r="D628" i="2"/>
  <c r="D2273" i="2"/>
  <c r="D4668" i="2"/>
  <c r="D2787" i="2"/>
  <c r="D3438" i="2"/>
  <c r="D880" i="2"/>
  <c r="D2691" i="2"/>
  <c r="D3280" i="2"/>
  <c r="C64" i="14"/>
  <c r="C218" i="14"/>
  <c r="C298" i="14"/>
  <c r="C250" i="14"/>
  <c r="C748" i="14"/>
  <c r="C649" i="14"/>
  <c r="C763" i="14"/>
  <c r="C250" i="4" l="1"/>
  <c r="C241" i="4"/>
  <c r="C277" i="14"/>
  <c r="D262" i="4"/>
  <c r="D252" i="4" s="1"/>
  <c r="D59" i="4"/>
  <c r="D58" i="4" s="1"/>
  <c r="D55" i="4" s="1"/>
  <c r="D4914" i="2"/>
  <c r="D1674" i="2"/>
  <c r="D195" i="4"/>
  <c r="C350" i="14"/>
  <c r="C323" i="14"/>
  <c r="C229" i="4"/>
  <c r="C50" i="4"/>
  <c r="C104" i="4"/>
  <c r="C99" i="4"/>
  <c r="C92" i="4"/>
  <c r="C85" i="4"/>
  <c r="D226" i="4"/>
  <c r="D225" i="4" s="1"/>
  <c r="D50" i="4"/>
  <c r="D49" i="4" s="1"/>
  <c r="D48" i="4" s="1"/>
  <c r="D14" i="4"/>
  <c r="D13" i="4" s="1"/>
  <c r="D5" i="4" s="1"/>
  <c r="D91" i="4"/>
  <c r="D76" i="4" s="1"/>
  <c r="D138" i="4" s="1"/>
  <c r="D26" i="4"/>
  <c r="D25" i="4" s="1"/>
  <c r="D145" i="4"/>
  <c r="D36" i="4"/>
  <c r="D35" i="4" s="1"/>
  <c r="D184" i="4"/>
  <c r="D40" i="4"/>
  <c r="C226" i="4" l="1"/>
  <c r="C236" i="4"/>
  <c r="C57" i="4"/>
  <c r="C240" i="4"/>
  <c r="C207" i="4"/>
  <c r="C245" i="4"/>
  <c r="C14" i="4"/>
  <c r="D47" i="4"/>
  <c r="D224" i="4"/>
  <c r="C151" i="4"/>
  <c r="C161" i="4"/>
  <c r="C51" i="4"/>
  <c r="C16" i="4"/>
  <c r="C15" i="4"/>
  <c r="C91" i="4"/>
  <c r="C10" i="4"/>
  <c r="C77" i="4"/>
  <c r="C178" i="4"/>
  <c r="C170" i="4"/>
  <c r="C192" i="4"/>
  <c r="C215" i="4"/>
  <c r="C44" i="4"/>
  <c r="C146" i="4"/>
  <c r="C60" i="4"/>
  <c r="C268" i="4"/>
  <c r="C263" i="4"/>
  <c r="D144" i="4"/>
  <c r="D217" i="4" s="1"/>
  <c r="C54" i="4"/>
  <c r="C173" i="4"/>
  <c r="C185" i="4"/>
  <c r="D24" i="4"/>
  <c r="C197" i="4"/>
  <c r="C244" i="4" l="1"/>
  <c r="C56" i="4"/>
  <c r="C59" i="4"/>
  <c r="C13" i="4"/>
  <c r="C49" i="4"/>
  <c r="C28" i="4"/>
  <c r="C27" i="4"/>
  <c r="C76" i="4"/>
  <c r="C6" i="4"/>
  <c r="C36" i="4"/>
  <c r="C26" i="4"/>
  <c r="C214" i="4"/>
  <c r="C33" i="4"/>
  <c r="C182" i="4"/>
  <c r="C31" i="4"/>
  <c r="C239" i="4"/>
  <c r="C67" i="4"/>
  <c r="C168" i="4"/>
  <c r="C210" i="4"/>
  <c r="C212" i="4"/>
  <c r="D39" i="4"/>
  <c r="D45" i="4" s="1"/>
  <c r="D69" i="4" s="1"/>
  <c r="C66" i="4"/>
  <c r="C262" i="4"/>
  <c r="C38" i="4"/>
  <c r="C30" i="4"/>
  <c r="C190" i="4"/>
  <c r="C176" i="4"/>
  <c r="C196" i="4" l="1"/>
  <c r="C58" i="4"/>
  <c r="C138" i="4"/>
  <c r="C5" i="4"/>
  <c r="C29" i="4"/>
  <c r="C37" i="4"/>
  <c r="C32" i="4"/>
  <c r="C65" i="4"/>
  <c r="C34" i="4"/>
  <c r="C145" i="4"/>
  <c r="C252" i="4"/>
  <c r="C184" i="4"/>
  <c r="C232" i="4" l="1"/>
  <c r="C55" i="4"/>
  <c r="C35" i="4"/>
  <c r="C25" i="4"/>
  <c r="C61" i="4"/>
  <c r="C144" i="4"/>
  <c r="C43" i="4"/>
  <c r="C195" i="4"/>
  <c r="C231" i="4" l="1"/>
  <c r="C53" i="4"/>
  <c r="C24" i="4"/>
  <c r="C217" i="4"/>
  <c r="C40" i="4"/>
  <c r="C52" i="4" l="1"/>
  <c r="C225" i="4"/>
  <c r="C39" i="4"/>
  <c r="C224" i="4" l="1"/>
  <c r="C48" i="4"/>
  <c r="C45" i="4"/>
  <c r="C47" i="4" l="1"/>
  <c r="C69" i="4" l="1"/>
</calcChain>
</file>

<file path=xl/sharedStrings.xml><?xml version="1.0" encoding="utf-8"?>
<sst xmlns="http://schemas.openxmlformats.org/spreadsheetml/2006/main" count="5490" uniqueCount="767">
  <si>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</si>
  <si>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</si>
  <si>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</si>
  <si>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</si>
  <si>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</si>
  <si>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</si>
  <si>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</si>
  <si>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</si>
  <si>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</si>
  <si>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</si>
  <si>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</si>
  <si>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</si>
  <si>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</si>
  <si>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</si>
  <si>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</si>
  <si>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</si>
  <si>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</si>
  <si>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</si>
  <si>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</si>
  <si>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DRUGI REBALANS BUDžETA REPUBLIKE SRPSKE ZA 2022 -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</si>
  <si>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</si>
  <si>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</si>
  <si>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</si>
  <si>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</si>
  <si>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</si>
  <si>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</si>
  <si>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</si>
  <si>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</si>
  <si>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</si>
  <si>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</si>
  <si>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DRUGI REBALANS BUDžETA REPUBLIKE SRPSKE ZA 2022 - BUDžETSKI PRIHODI I PRIMICI ZA NEFINANSIJSKU IMOVINU</t>
  </si>
  <si>
    <t>PRIMICI ZA NEFINANSIJSKU IMOVINU</t>
  </si>
  <si>
    <t>UKUPNI BUDžETSKI PRIHODI I PRIMICI ZA NEFINANSIJSKU IMOVINU</t>
  </si>
  <si>
    <t>DRUGI REBALANS BUDžETA REPUBLIKE SRPSKE ZA 2022 -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</si>
  <si>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</si>
  <si>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</si>
  <si>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</si>
  <si>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</si>
  <si>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DRUGI REBALANS BUDžETA REPUBLIKE SRPSKE ZA 2022 - FUNKCIONALNA KLASIFIKACIJA RASHODA I NETO IZDATAKA ZA NEFINANSIJSKU IMOVINU </t>
  </si>
  <si>
    <t>DRUGI REBALANS BUDžETA REPUBLIKE SRPSKE ZA 2022 -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</si>
  <si>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</si>
  <si>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</si>
  <si>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</si>
  <si>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</si>
  <si>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</si>
  <si>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</si>
  <si>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</si>
  <si>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</si>
  <si>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</si>
  <si>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</si>
  <si>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</si>
  <si>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</si>
  <si>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</si>
  <si>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</si>
  <si>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</si>
  <si>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</si>
  <si>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</si>
  <si>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Drugi rebalans budžeta Republike Srpske za 2022. godinu
(Fond 01)</t>
  </si>
  <si>
    <t>Drugi rebalans budžeta Republike Srpske za 2022.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</si>
  <si>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</si>
  <si>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</si>
  <si>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</si>
  <si>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</si>
  <si>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</si>
  <si>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</si>
  <si>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</si>
  <si>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</si>
  <si>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</si>
  <si>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</si>
  <si>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</si>
  <si>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</si>
  <si>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</si>
  <si>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</si>
  <si>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</si>
  <si>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</si>
  <si>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</si>
  <si>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</si>
  <si>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</si>
  <si>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</si>
  <si>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</si>
  <si>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</si>
  <si>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</si>
  <si>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</si>
  <si>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</si>
  <si>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</si>
  <si>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</si>
  <si>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</si>
  <si>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</si>
  <si>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</si>
  <si>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</si>
  <si>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</si>
  <si>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</si>
  <si>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</si>
  <si>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</si>
  <si>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</si>
  <si>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</si>
  <si>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</si>
  <si>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</si>
  <si>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</si>
  <si>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</si>
  <si>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</si>
  <si>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</si>
  <si>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</si>
  <si>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</si>
  <si>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</si>
  <si>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</si>
  <si>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</si>
  <si>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</si>
  <si>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</si>
  <si>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</si>
  <si>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</si>
  <si>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</si>
  <si>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</si>
  <si>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</si>
  <si>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</si>
  <si>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</si>
  <si>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</si>
  <si>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</si>
  <si>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</si>
  <si>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</si>
  <si>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</si>
  <si>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</si>
  <si>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</si>
  <si>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</si>
  <si>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</si>
  <si>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</si>
  <si>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</si>
  <si>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</si>
  <si>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</si>
  <si>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</si>
  <si>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</si>
  <si>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</si>
  <si>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</si>
  <si>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</si>
  <si>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</si>
  <si>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</si>
  <si>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</si>
  <si>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</si>
  <si>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</si>
  <si>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</si>
  <si>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</si>
  <si>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</si>
  <si>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</si>
  <si>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</si>
  <si>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</si>
  <si>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</si>
  <si>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</si>
  <si>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</si>
  <si>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</si>
  <si>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</si>
  <si>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</si>
  <si>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</si>
  <si>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</si>
  <si>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</si>
  <si>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</si>
  <si>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</si>
  <si>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</si>
  <si>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</si>
  <si>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</si>
  <si>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</si>
  <si>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</si>
  <si>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</si>
  <si>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</si>
  <si>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</si>
  <si>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</si>
  <si>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</si>
  <si>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</si>
  <si>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</si>
  <si>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</si>
  <si>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</si>
  <si>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</si>
  <si>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</si>
  <si>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</si>
  <si>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</si>
  <si>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</si>
  <si>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</si>
  <si>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</si>
  <si>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</si>
  <si>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</si>
  <si>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</si>
  <si>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</si>
  <si>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</si>
  <si>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</si>
  <si>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</si>
  <si>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</si>
  <si>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</si>
  <si>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</si>
  <si>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</si>
  <si>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</si>
  <si>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</si>
  <si>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</si>
  <si>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</si>
  <si>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</si>
  <si>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</si>
  <si>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</si>
  <si>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</si>
  <si>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</si>
  <si>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</si>
  <si>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</si>
  <si>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</si>
  <si>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</si>
  <si>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</si>
  <si>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</si>
  <si>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</si>
  <si>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</si>
  <si>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</si>
  <si>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</si>
  <si>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</si>
  <si>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</si>
  <si>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</si>
  <si>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</si>
  <si>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</si>
  <si>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</si>
  <si>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</si>
  <si>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</si>
  <si>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</si>
  <si>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</si>
  <si>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</si>
  <si>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</si>
  <si>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</si>
  <si>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</si>
  <si>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</si>
  <si>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</si>
  <si>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</si>
  <si>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</si>
  <si>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</si>
  <si>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</si>
  <si>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DRUGI REBALANS BUDžETA REPUBLIKE SRPSKE ZA 2022 -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</si>
  <si>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</si>
  <si>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</si>
  <si>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</si>
  <si>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</si>
  <si>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</si>
  <si>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</si>
  <si>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</si>
  <si>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</si>
  <si>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</si>
  <si>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</si>
  <si>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</si>
  <si>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</si>
  <si>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</si>
  <si>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</si>
  <si>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</si>
  <si>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</si>
  <si>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</si>
  <si>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</si>
  <si>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</si>
  <si>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</si>
  <si>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</si>
  <si>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</si>
  <si>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</si>
  <si>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</si>
  <si>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</si>
  <si>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</si>
  <si>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</si>
  <si>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</si>
  <si>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</si>
  <si>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Finansiranje izborne kampanje u RS</t>
  </si>
  <si>
    <t>Tekući grantovi u inostranstvo</t>
  </si>
  <si>
    <t>Ostali tekući grantovi u zemlji</t>
  </si>
  <si>
    <t>Ostali kapitalni grantovi u zemlji</t>
  </si>
  <si>
    <t xml:space="preserve">Ostali kapitalni grantovi u inostranstvo 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</si>
  <si>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</si>
  <si>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</si>
  <si>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</si>
  <si>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</si>
  <si>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</si>
  <si>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</si>
  <si>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</si>
  <si>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</si>
  <si>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</si>
  <si>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</si>
  <si>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</si>
  <si>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</si>
  <si>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Tekuće doznake PPB, RVI i CŽR - ostalo</t>
  </si>
  <si>
    <t>Tekući grant za projekat Male olimpijske igre</t>
  </si>
  <si>
    <t>B u dž e t s k a   r e z e r v a</t>
  </si>
  <si>
    <t>Tekuće pomoći mladima</t>
  </si>
  <si>
    <t>Ukupno Ino dug: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</si>
  <si>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</si>
  <si>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</si>
  <si>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</si>
  <si>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</si>
  <si>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</si>
  <si>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</si>
  <si>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</si>
  <si>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</si>
  <si>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</si>
  <si>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</si>
  <si>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Tekući grantovi javnim nefinansijskim subjektima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</si>
  <si>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</si>
  <si>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</si>
  <si>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</si>
  <si>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</si>
  <si>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</si>
  <si>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</si>
  <si>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</si>
  <si>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</si>
  <si>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</si>
  <si>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</si>
  <si>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</si>
  <si>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</si>
  <si>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</si>
  <si>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</si>
  <si>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</si>
  <si>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</si>
  <si>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</si>
  <si>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</si>
  <si>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</si>
  <si>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</si>
  <si>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</si>
  <si>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</si>
  <si>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</si>
  <si>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</si>
  <si>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</si>
  <si>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</si>
  <si>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</si>
  <si>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</si>
  <si>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</si>
  <si>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</si>
  <si>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</si>
  <si>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</si>
  <si>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</si>
  <si>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</si>
  <si>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</si>
  <si>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</si>
  <si>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</si>
  <si>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</si>
  <si>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Izdaci za otplatu neizmirenih obaveza iz ranijih godina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</si>
  <si>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</si>
  <si>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</si>
  <si>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</si>
  <si>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</si>
  <si>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</si>
  <si>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</si>
  <si>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</si>
  <si>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</si>
  <si>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</si>
  <si>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</si>
  <si>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</si>
  <si>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</si>
  <si>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 xml:space="preserve">Tekući grant humanitarnim organizacijama i udruženjima 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</si>
  <si>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</si>
  <si>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</si>
  <si>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</si>
  <si>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</si>
  <si>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</si>
  <si>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</si>
  <si>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</si>
  <si>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</si>
  <si>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</si>
  <si>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</si>
  <si>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</si>
  <si>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</si>
  <si>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</si>
  <si>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</si>
  <si>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</si>
  <si>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</si>
  <si>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</si>
  <si>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</si>
  <si>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</si>
  <si>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</si>
  <si>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</si>
  <si>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</si>
  <si>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</si>
  <si>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</si>
  <si>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</si>
  <si>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</si>
  <si>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</si>
  <si>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</si>
  <si>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</si>
  <si>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</si>
  <si>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</si>
  <si>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</si>
  <si>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</si>
  <si>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</si>
  <si>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</si>
  <si>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</si>
  <si>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</si>
  <si>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</si>
  <si>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</si>
  <si>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</si>
  <si>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</si>
  <si>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</si>
  <si>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</si>
  <si>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</si>
  <si>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</si>
  <si>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</si>
  <si>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</si>
  <si>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</si>
  <si>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</si>
  <si>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</si>
  <si>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</si>
  <si>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</si>
  <si>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</si>
  <si>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</si>
  <si>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</si>
  <si>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</si>
  <si>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</si>
  <si>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</si>
  <si>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</si>
  <si>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</si>
  <si>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</si>
  <si>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</si>
  <si>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</si>
  <si>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</si>
  <si>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</si>
  <si>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</si>
  <si>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</si>
  <si>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</si>
  <si>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</si>
  <si>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</si>
  <si>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</si>
  <si>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</si>
  <si>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</si>
  <si>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</si>
  <si>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</si>
  <si>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</si>
  <si>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</si>
  <si>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</si>
  <si>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</si>
  <si>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</si>
  <si>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</si>
  <si>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</si>
  <si>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</si>
  <si>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</si>
  <si>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</si>
  <si>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</si>
  <si>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</si>
  <si>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</si>
  <si>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</si>
  <si>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</si>
  <si>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</si>
  <si>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</si>
  <si>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</si>
  <si>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</si>
  <si>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</si>
  <si>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</si>
  <si>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</si>
  <si>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</si>
  <si>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</si>
  <si>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</si>
  <si>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</si>
  <si>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</si>
  <si>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</si>
  <si>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</si>
  <si>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</si>
  <si>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</si>
  <si>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</si>
  <si>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</si>
  <si>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</si>
  <si>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</si>
  <si>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</si>
  <si>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Kapitalne pomoći porodicama palih boraca, RVI i CŽR</t>
  </si>
  <si>
    <t>Tekuće pomoći penzionerima i borcima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</si>
  <si>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</si>
  <si>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</si>
  <si>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</si>
  <si>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</si>
  <si>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</si>
  <si>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</si>
  <si>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</si>
  <si>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</si>
  <si>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</si>
  <si>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</si>
  <si>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</si>
  <si>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</si>
  <si>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</si>
  <si>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</si>
  <si>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</si>
  <si>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</si>
  <si>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</si>
  <si>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</si>
  <si>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</si>
  <si>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</si>
  <si>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</si>
  <si>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</si>
  <si>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</si>
  <si>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</si>
  <si>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</si>
  <si>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</si>
  <si>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 unutar iste jedinice vlasti - Fond solidarnosti za obnovu Republike Srpske</t>
  </si>
  <si>
    <t>Transfer  unutar iste jedinice vlasti - Kompenzacioni fond Republike Srpske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</si>
  <si>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</si>
  <si>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</si>
  <si>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</si>
  <si>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</si>
  <si>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potencijalne obaveze po izdatim garancijama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</si>
  <si>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</si>
  <si>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</si>
  <si>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</si>
  <si>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</si>
  <si>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</si>
  <si>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</si>
  <si>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</si>
  <si>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</si>
  <si>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</si>
  <si>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Kapitalni 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</si>
  <si>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</si>
  <si>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</si>
  <si>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</si>
  <si>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</si>
  <si>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</si>
  <si>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</si>
  <si>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</si>
  <si>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</si>
  <si>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</si>
  <si>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</si>
  <si>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</si>
  <si>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</si>
  <si>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</si>
  <si>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</si>
  <si>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</si>
  <si>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</si>
  <si>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</si>
  <si>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</si>
  <si>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Novčana pomoć nezaposlenoj djeci poginulih boraca odbrambeno-otadžbinskog rata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</si>
  <si>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</si>
  <si>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</si>
  <si>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</si>
  <si>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</si>
  <si>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</si>
  <si>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</si>
  <si>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</si>
  <si>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</si>
  <si>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</si>
  <si>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</si>
  <si>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</si>
  <si>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</si>
  <si>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</si>
  <si>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</si>
  <si>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</si>
  <si>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</si>
  <si>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</si>
  <si>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</si>
  <si>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</si>
  <si>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</si>
  <si>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</si>
  <si>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</si>
  <si>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</si>
  <si>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</si>
  <si>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</si>
  <si>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</si>
  <si>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</si>
  <si>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</si>
  <si>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</si>
  <si>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</si>
  <si>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</si>
  <si>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</si>
  <si>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</si>
  <si>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</si>
  <si>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</si>
  <si>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</si>
  <si>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</si>
  <si>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</si>
  <si>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</si>
  <si>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</si>
  <si>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</si>
  <si>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</si>
  <si>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</si>
  <si>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</si>
  <si>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</si>
  <si>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</si>
  <si>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</si>
  <si>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</si>
  <si>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</si>
  <si>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</si>
  <si>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</si>
  <si>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</si>
  <si>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</si>
  <si>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</si>
  <si>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</si>
  <si>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</si>
  <si>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</si>
  <si>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</si>
  <si>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</si>
  <si>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</si>
  <si>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</si>
  <si>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001-071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</si>
  <si>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</si>
  <si>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</si>
  <si>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</si>
  <si>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</si>
  <si>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</si>
  <si>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</si>
  <si>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</si>
  <si>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</si>
  <si>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</si>
  <si>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</si>
  <si>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</si>
  <si>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</si>
  <si>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</si>
  <si>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</si>
  <si>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</si>
  <si>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</si>
  <si>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</si>
  <si>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</si>
  <si>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</si>
  <si>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</si>
  <si>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</si>
  <si>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</si>
  <si>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</si>
  <si>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</si>
  <si>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</si>
  <si>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</si>
  <si>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</si>
  <si>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</si>
  <si>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</si>
  <si>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</si>
  <si>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</si>
  <si>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</si>
  <si>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</si>
  <si>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</si>
  <si>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</si>
  <si>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</si>
  <si>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</si>
  <si>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</si>
  <si>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</si>
  <si>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</si>
  <si>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</si>
  <si>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</si>
  <si>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</si>
  <si>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</si>
  <si>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</si>
  <si>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</si>
  <si>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</si>
  <si>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</si>
  <si>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</si>
  <si>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</si>
  <si>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</si>
  <si>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</si>
  <si>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</si>
  <si>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</si>
  <si>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</si>
  <si>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</si>
  <si>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</si>
  <si>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</si>
  <si>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</si>
  <si>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</si>
  <si>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</si>
  <si>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</si>
  <si>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</si>
  <si>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</si>
  <si>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</si>
  <si>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</si>
  <si>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</si>
  <si>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</si>
  <si>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</si>
  <si>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</si>
  <si>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</si>
  <si>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</si>
  <si>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</si>
  <si>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</si>
  <si>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</si>
  <si>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</si>
  <si>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</si>
  <si>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</si>
  <si>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</si>
  <si>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</si>
  <si>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</si>
  <si>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</si>
  <si>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</si>
  <si>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za naučnotehnološki razvoj, visoko obrazovanje i informaciono društvo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</si>
  <si>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</si>
  <si>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</si>
  <si>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</si>
  <si>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</si>
  <si>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</si>
  <si>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</si>
  <si>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</si>
  <si>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</si>
  <si>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</si>
  <si>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</si>
  <si>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</si>
  <si>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</si>
  <si>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</si>
  <si>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</si>
  <si>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</si>
  <si>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</si>
  <si>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</si>
  <si>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</si>
  <si>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</si>
  <si>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</si>
  <si>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</si>
  <si>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</si>
  <si>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</si>
  <si>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</si>
  <si>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</si>
  <si>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</si>
  <si>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</si>
  <si>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</si>
  <si>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</si>
  <si>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</si>
  <si>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</si>
  <si>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</si>
  <si>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</si>
  <si>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</si>
  <si>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</si>
  <si>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</si>
  <si>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</si>
  <si>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</si>
  <si>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</si>
  <si>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</si>
  <si>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</si>
  <si>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</si>
  <si>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</si>
  <si>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</si>
  <si>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</si>
  <si>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</si>
  <si>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</si>
  <si>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</si>
  <si>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</si>
  <si>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</si>
  <si>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</si>
  <si>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</si>
  <si>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</si>
  <si>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</si>
  <si>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</si>
  <si>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</si>
  <si>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obaveze prema Fondu za zdravstveno osiguranje za zdravstvenu zaštitu boraca, vojnih invalida, PPB i CŽR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</si>
  <si>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</si>
  <si>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</si>
  <si>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</si>
  <si>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</si>
  <si>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</si>
  <si>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</si>
  <si>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</si>
  <si>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</si>
  <si>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</si>
  <si>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</si>
  <si>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</si>
  <si>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</si>
  <si>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</si>
  <si>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</si>
  <si>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</si>
  <si>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</si>
  <si>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</si>
  <si>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</si>
  <si>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</si>
  <si>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</si>
  <si>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</si>
  <si>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</si>
  <si>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</si>
  <si>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</si>
  <si>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</si>
  <si>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</si>
  <si>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</si>
  <si>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</si>
  <si>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</si>
  <si>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</si>
  <si>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</si>
  <si>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</si>
  <si>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</si>
  <si>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</si>
  <si>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</si>
  <si>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</si>
  <si>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</si>
  <si>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</si>
  <si>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</si>
  <si>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Ostali primici iz zemlje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</si>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</sst>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26">
    <xf numFmtId="0" fontId="0" fillId="0" borderId="0" xfId="0"/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>
      <alignment horizontal="center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FFF00"/>
      <color rgb="FFFF9999"/>
      <color rgb="FFFFE5FF"/>
      <color rgb="FFFFCCFF"/>
      <color rgb="FFFFFFFF"/>
      <color rgb="FFDDEBF7"/>
      <color rgb="FFCCCCFF"/>
      <color rgb="FFF3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view="pageBreakPreview" zoomScale="75" zoomScaleNormal="75" zoomScaleSheetLayoutView="75" workbookViewId="0">
      <pane xSplit="2" ySplit="4" topLeftCell="C32" activePane="bottomRight" state="frozen"/>
      <selection activeCell="J95" sqref="J95"/>
      <selection pane="topRight" activeCell="J95" sqref="J95"/>
      <selection pane="bottomLeft" activeCell="J95" sqref="J95"/>
      <selection pane="bottomRight" activeCell="J44" sqref="J44"/>
    </sheetView>
  </sheetViews>
  <sheetFormatPr defaultRowHeight="18.75" x14ac:dyDescent="0.2"/>
  <cols>
    <col min="1" max="1" width="16" style="23" customWidth="1"/>
    <col min="2" max="2" width="67.7109375" style="24" customWidth="1"/>
    <col min="3" max="4" width="24.85546875" style="22" customWidth="1"/>
    <col min="5" max="130" width="9.140625" style="22"/>
    <col min="131" max="131" width="9.140625" style="22" bestFit="1" customWidth="1"/>
    <col min="132" max="132" width="101.85546875" style="22" customWidth="1"/>
    <col min="133" max="133" width="16.5703125" style="22" bestFit="1" customWidth="1"/>
    <col min="134" max="134" width="9.140625" style="22" customWidth="1"/>
    <col min="135" max="386" width="9.140625" style="22"/>
    <col min="387" max="387" width="9.140625" style="22" bestFit="1" customWidth="1"/>
    <col min="388" max="388" width="101.85546875" style="22" customWidth="1"/>
    <col min="389" max="389" width="16.5703125" style="22" bestFit="1" customWidth="1"/>
    <col min="390" max="390" width="9.140625" style="22" customWidth="1"/>
    <col min="391" max="642" width="9.140625" style="22"/>
    <col min="643" max="643" width="9.140625" style="22" bestFit="1" customWidth="1"/>
    <col min="644" max="644" width="101.85546875" style="22" customWidth="1"/>
    <col min="645" max="645" width="16.5703125" style="22" bestFit="1" customWidth="1"/>
    <col min="646" max="646" width="9.140625" style="22" customWidth="1"/>
    <col min="647" max="898" width="9.140625" style="22"/>
    <col min="899" max="899" width="9.140625" style="22" bestFit="1" customWidth="1"/>
    <col min="900" max="900" width="101.85546875" style="22" customWidth="1"/>
    <col min="901" max="901" width="16.5703125" style="22" bestFit="1" customWidth="1"/>
    <col min="902" max="902" width="9.140625" style="22" customWidth="1"/>
    <col min="903" max="1154" width="9.140625" style="22"/>
    <col min="1155" max="1155" width="9.140625" style="22" bestFit="1" customWidth="1"/>
    <col min="1156" max="1156" width="101.85546875" style="22" customWidth="1"/>
    <col min="1157" max="1157" width="16.5703125" style="22" bestFit="1" customWidth="1"/>
    <col min="1158" max="1158" width="9.140625" style="22" customWidth="1"/>
    <col min="1159" max="1410" width="9.140625" style="22"/>
    <col min="1411" max="1411" width="9.140625" style="22" bestFit="1" customWidth="1"/>
    <col min="1412" max="1412" width="101.85546875" style="22" customWidth="1"/>
    <col min="1413" max="1413" width="16.5703125" style="22" bestFit="1" customWidth="1"/>
    <col min="1414" max="1414" width="9.140625" style="22" customWidth="1"/>
    <col min="1415" max="1666" width="9.140625" style="22"/>
    <col min="1667" max="1667" width="9.140625" style="22" bestFit="1" customWidth="1"/>
    <col min="1668" max="1668" width="101.85546875" style="22" customWidth="1"/>
    <col min="1669" max="1669" width="16.5703125" style="22" bestFit="1" customWidth="1"/>
    <col min="1670" max="1670" width="9.140625" style="22" customWidth="1"/>
    <col min="1671" max="1922" width="9.140625" style="22"/>
    <col min="1923" max="1923" width="9.140625" style="22" bestFit="1" customWidth="1"/>
    <col min="1924" max="1924" width="101.85546875" style="22" customWidth="1"/>
    <col min="1925" max="1925" width="16.5703125" style="22" bestFit="1" customWidth="1"/>
    <col min="1926" max="1926" width="9.140625" style="22" customWidth="1"/>
    <col min="1927" max="2178" width="9.140625" style="22"/>
    <col min="2179" max="2179" width="9.140625" style="22" bestFit="1" customWidth="1"/>
    <col min="2180" max="2180" width="101.85546875" style="22" customWidth="1"/>
    <col min="2181" max="2181" width="16.5703125" style="22" bestFit="1" customWidth="1"/>
    <col min="2182" max="2182" width="9.140625" style="22" customWidth="1"/>
    <col min="2183" max="2434" width="9.140625" style="22"/>
    <col min="2435" max="2435" width="9.140625" style="22" bestFit="1" customWidth="1"/>
    <col min="2436" max="2436" width="101.85546875" style="22" customWidth="1"/>
    <col min="2437" max="2437" width="16.5703125" style="22" bestFit="1" customWidth="1"/>
    <col min="2438" max="2438" width="9.140625" style="22" customWidth="1"/>
    <col min="2439" max="2690" width="9.140625" style="22"/>
    <col min="2691" max="2691" width="9.140625" style="22" bestFit="1" customWidth="1"/>
    <col min="2692" max="2692" width="101.85546875" style="22" customWidth="1"/>
    <col min="2693" max="2693" width="16.5703125" style="22" bestFit="1" customWidth="1"/>
    <col min="2694" max="2694" width="9.140625" style="22" customWidth="1"/>
    <col min="2695" max="2946" width="9.140625" style="22"/>
    <col min="2947" max="2947" width="9.140625" style="22" bestFit="1" customWidth="1"/>
    <col min="2948" max="2948" width="101.85546875" style="22" customWidth="1"/>
    <col min="2949" max="2949" width="16.5703125" style="22" bestFit="1" customWidth="1"/>
    <col min="2950" max="2950" width="9.140625" style="22" customWidth="1"/>
    <col min="2951" max="3202" width="9.140625" style="22"/>
    <col min="3203" max="3203" width="9.140625" style="22" bestFit="1" customWidth="1"/>
    <col min="3204" max="3204" width="101.85546875" style="22" customWidth="1"/>
    <col min="3205" max="3205" width="16.5703125" style="22" bestFit="1" customWidth="1"/>
    <col min="3206" max="3206" width="9.140625" style="22" customWidth="1"/>
    <col min="3207" max="3458" width="9.140625" style="22"/>
    <col min="3459" max="3459" width="9.140625" style="22" bestFit="1" customWidth="1"/>
    <col min="3460" max="3460" width="101.85546875" style="22" customWidth="1"/>
    <col min="3461" max="3461" width="16.5703125" style="22" bestFit="1" customWidth="1"/>
    <col min="3462" max="3462" width="9.140625" style="22" customWidth="1"/>
    <col min="3463" max="3714" width="9.140625" style="22"/>
    <col min="3715" max="3715" width="9.140625" style="22" bestFit="1" customWidth="1"/>
    <col min="3716" max="3716" width="101.85546875" style="22" customWidth="1"/>
    <col min="3717" max="3717" width="16.5703125" style="22" bestFit="1" customWidth="1"/>
    <col min="3718" max="3718" width="9.140625" style="22" customWidth="1"/>
    <col min="3719" max="3970" width="9.140625" style="22"/>
    <col min="3971" max="3971" width="9.140625" style="22" bestFit="1" customWidth="1"/>
    <col min="3972" max="3972" width="101.85546875" style="22" customWidth="1"/>
    <col min="3973" max="3973" width="16.5703125" style="22" bestFit="1" customWidth="1"/>
    <col min="3974" max="3974" width="9.140625" style="22" customWidth="1"/>
    <col min="3975" max="4226" width="9.140625" style="22"/>
    <col min="4227" max="4227" width="9.140625" style="22" bestFit="1" customWidth="1"/>
    <col min="4228" max="4228" width="101.85546875" style="22" customWidth="1"/>
    <col min="4229" max="4229" width="16.5703125" style="22" bestFit="1" customWidth="1"/>
    <col min="4230" max="4230" width="9.140625" style="22" customWidth="1"/>
    <col min="4231" max="4482" width="9.140625" style="22"/>
    <col min="4483" max="4483" width="9.140625" style="22" bestFit="1" customWidth="1"/>
    <col min="4484" max="4484" width="101.85546875" style="22" customWidth="1"/>
    <col min="4485" max="4485" width="16.5703125" style="22" bestFit="1" customWidth="1"/>
    <col min="4486" max="4486" width="9.140625" style="22" customWidth="1"/>
    <col min="4487" max="4738" width="9.140625" style="22"/>
    <col min="4739" max="4739" width="9.140625" style="22" bestFit="1" customWidth="1"/>
    <col min="4740" max="4740" width="101.85546875" style="22" customWidth="1"/>
    <col min="4741" max="4741" width="16.5703125" style="22" bestFit="1" customWidth="1"/>
    <col min="4742" max="4742" width="9.140625" style="22" customWidth="1"/>
    <col min="4743" max="4994" width="9.140625" style="22"/>
    <col min="4995" max="4995" width="9.140625" style="22" bestFit="1" customWidth="1"/>
    <col min="4996" max="4996" width="101.85546875" style="22" customWidth="1"/>
    <col min="4997" max="4997" width="16.5703125" style="22" bestFit="1" customWidth="1"/>
    <col min="4998" max="4998" width="9.140625" style="22" customWidth="1"/>
    <col min="4999" max="5250" width="9.140625" style="22"/>
    <col min="5251" max="5251" width="9.140625" style="22" bestFit="1" customWidth="1"/>
    <col min="5252" max="5252" width="101.85546875" style="22" customWidth="1"/>
    <col min="5253" max="5253" width="16.5703125" style="22" bestFit="1" customWidth="1"/>
    <col min="5254" max="5254" width="9.140625" style="22" customWidth="1"/>
    <col min="5255" max="5506" width="9.140625" style="22"/>
    <col min="5507" max="5507" width="9.140625" style="22" bestFit="1" customWidth="1"/>
    <col min="5508" max="5508" width="101.85546875" style="22" customWidth="1"/>
    <col min="5509" max="5509" width="16.5703125" style="22" bestFit="1" customWidth="1"/>
    <col min="5510" max="5510" width="9.140625" style="22" customWidth="1"/>
    <col min="5511" max="5762" width="9.140625" style="22"/>
    <col min="5763" max="5763" width="9.140625" style="22" bestFit="1" customWidth="1"/>
    <col min="5764" max="5764" width="101.85546875" style="22" customWidth="1"/>
    <col min="5765" max="5765" width="16.5703125" style="22" bestFit="1" customWidth="1"/>
    <col min="5766" max="5766" width="9.140625" style="22" customWidth="1"/>
    <col min="5767" max="6018" width="9.140625" style="22"/>
    <col min="6019" max="6019" width="9.140625" style="22" bestFit="1" customWidth="1"/>
    <col min="6020" max="6020" width="101.85546875" style="22" customWidth="1"/>
    <col min="6021" max="6021" width="16.5703125" style="22" bestFit="1" customWidth="1"/>
    <col min="6022" max="6022" width="9.140625" style="22" customWidth="1"/>
    <col min="6023" max="6274" width="9.140625" style="22"/>
    <col min="6275" max="6275" width="9.140625" style="22" bestFit="1" customWidth="1"/>
    <col min="6276" max="6276" width="101.85546875" style="22" customWidth="1"/>
    <col min="6277" max="6277" width="16.5703125" style="22" bestFit="1" customWidth="1"/>
    <col min="6278" max="6278" width="9.140625" style="22" customWidth="1"/>
    <col min="6279" max="6530" width="9.140625" style="22"/>
    <col min="6531" max="6531" width="9.140625" style="22" bestFit="1" customWidth="1"/>
    <col min="6532" max="6532" width="101.85546875" style="22" customWidth="1"/>
    <col min="6533" max="6533" width="16.5703125" style="22" bestFit="1" customWidth="1"/>
    <col min="6534" max="6534" width="9.140625" style="22" customWidth="1"/>
    <col min="6535" max="6786" width="9.140625" style="22"/>
    <col min="6787" max="6787" width="9.140625" style="22" bestFit="1" customWidth="1"/>
    <col min="6788" max="6788" width="101.85546875" style="22" customWidth="1"/>
    <col min="6789" max="6789" width="16.5703125" style="22" bestFit="1" customWidth="1"/>
    <col min="6790" max="6790" width="9.140625" style="22" customWidth="1"/>
    <col min="6791" max="7042" width="9.140625" style="22"/>
    <col min="7043" max="7043" width="9.140625" style="22" bestFit="1" customWidth="1"/>
    <col min="7044" max="7044" width="101.85546875" style="22" customWidth="1"/>
    <col min="7045" max="7045" width="16.5703125" style="22" bestFit="1" customWidth="1"/>
    <col min="7046" max="7046" width="9.140625" style="22" customWidth="1"/>
    <col min="7047" max="7298" width="9.140625" style="22"/>
    <col min="7299" max="7299" width="9.140625" style="22" bestFit="1" customWidth="1"/>
    <col min="7300" max="7300" width="101.85546875" style="22" customWidth="1"/>
    <col min="7301" max="7301" width="16.5703125" style="22" bestFit="1" customWidth="1"/>
    <col min="7302" max="7302" width="9.140625" style="22" customWidth="1"/>
    <col min="7303" max="7554" width="9.140625" style="22"/>
    <col min="7555" max="7555" width="9.140625" style="22" bestFit="1" customWidth="1"/>
    <col min="7556" max="7556" width="101.85546875" style="22" customWidth="1"/>
    <col min="7557" max="7557" width="16.5703125" style="22" bestFit="1" customWidth="1"/>
    <col min="7558" max="7558" width="9.140625" style="22" customWidth="1"/>
    <col min="7559" max="7810" width="9.140625" style="22"/>
    <col min="7811" max="7811" width="9.140625" style="22" bestFit="1" customWidth="1"/>
    <col min="7812" max="7812" width="101.85546875" style="22" customWidth="1"/>
    <col min="7813" max="7813" width="16.5703125" style="22" bestFit="1" customWidth="1"/>
    <col min="7814" max="7814" width="9.140625" style="22" customWidth="1"/>
    <col min="7815" max="8066" width="9.140625" style="22"/>
    <col min="8067" max="8067" width="9.140625" style="22" bestFit="1" customWidth="1"/>
    <col min="8068" max="8068" width="101.85546875" style="22" customWidth="1"/>
    <col min="8069" max="8069" width="16.5703125" style="22" bestFit="1" customWidth="1"/>
    <col min="8070" max="8070" width="9.140625" style="22" customWidth="1"/>
    <col min="8071" max="8322" width="9.140625" style="22"/>
    <col min="8323" max="8323" width="9.140625" style="22" bestFit="1" customWidth="1"/>
    <col min="8324" max="8324" width="101.85546875" style="22" customWidth="1"/>
    <col min="8325" max="8325" width="16.5703125" style="22" bestFit="1" customWidth="1"/>
    <col min="8326" max="8326" width="9.140625" style="22" customWidth="1"/>
    <col min="8327" max="8578" width="9.140625" style="22"/>
    <col min="8579" max="8579" width="9.140625" style="22" bestFit="1" customWidth="1"/>
    <col min="8580" max="8580" width="101.85546875" style="22" customWidth="1"/>
    <col min="8581" max="8581" width="16.5703125" style="22" bestFit="1" customWidth="1"/>
    <col min="8582" max="8582" width="9.140625" style="22" customWidth="1"/>
    <col min="8583" max="8834" width="9.140625" style="22"/>
    <col min="8835" max="8835" width="9.140625" style="22" bestFit="1" customWidth="1"/>
    <col min="8836" max="8836" width="101.85546875" style="22" customWidth="1"/>
    <col min="8837" max="8837" width="16.5703125" style="22" bestFit="1" customWidth="1"/>
    <col min="8838" max="8838" width="9.140625" style="22" customWidth="1"/>
    <col min="8839" max="9090" width="9.140625" style="22"/>
    <col min="9091" max="9091" width="9.140625" style="22" bestFit="1" customWidth="1"/>
    <col min="9092" max="9092" width="101.85546875" style="22" customWidth="1"/>
    <col min="9093" max="9093" width="16.5703125" style="22" bestFit="1" customWidth="1"/>
    <col min="9094" max="9094" width="9.140625" style="22" customWidth="1"/>
    <col min="9095" max="9346" width="9.140625" style="22"/>
    <col min="9347" max="9347" width="9.140625" style="22" bestFit="1" customWidth="1"/>
    <col min="9348" max="9348" width="101.85546875" style="22" customWidth="1"/>
    <col min="9349" max="9349" width="16.5703125" style="22" bestFit="1" customWidth="1"/>
    <col min="9350" max="9350" width="9.140625" style="22" customWidth="1"/>
    <col min="9351" max="9602" width="9.140625" style="22"/>
    <col min="9603" max="9603" width="9.140625" style="22" bestFit="1" customWidth="1"/>
    <col min="9604" max="9604" width="101.85546875" style="22" customWidth="1"/>
    <col min="9605" max="9605" width="16.5703125" style="22" bestFit="1" customWidth="1"/>
    <col min="9606" max="9606" width="9.140625" style="22" customWidth="1"/>
    <col min="9607" max="9858" width="9.140625" style="22"/>
    <col min="9859" max="9859" width="9.140625" style="22" bestFit="1" customWidth="1"/>
    <col min="9860" max="9860" width="101.85546875" style="22" customWidth="1"/>
    <col min="9861" max="9861" width="16.5703125" style="22" bestFit="1" customWidth="1"/>
    <col min="9862" max="9862" width="9.140625" style="22" customWidth="1"/>
    <col min="9863" max="10114" width="9.140625" style="22"/>
    <col min="10115" max="10115" width="9.140625" style="22" bestFit="1" customWidth="1"/>
    <col min="10116" max="10116" width="101.85546875" style="22" customWidth="1"/>
    <col min="10117" max="10117" width="16.5703125" style="22" bestFit="1" customWidth="1"/>
    <col min="10118" max="10118" width="9.140625" style="22" customWidth="1"/>
    <col min="10119" max="10370" width="9.140625" style="22"/>
    <col min="10371" max="10371" width="9.140625" style="22" bestFit="1" customWidth="1"/>
    <col min="10372" max="10372" width="101.85546875" style="22" customWidth="1"/>
    <col min="10373" max="10373" width="16.5703125" style="22" bestFit="1" customWidth="1"/>
    <col min="10374" max="10374" width="9.140625" style="22" customWidth="1"/>
    <col min="10375" max="10626" width="9.140625" style="22"/>
    <col min="10627" max="10627" width="9.140625" style="22" bestFit="1" customWidth="1"/>
    <col min="10628" max="10628" width="101.85546875" style="22" customWidth="1"/>
    <col min="10629" max="10629" width="16.5703125" style="22" bestFit="1" customWidth="1"/>
    <col min="10630" max="10630" width="9.140625" style="22" customWidth="1"/>
    <col min="10631" max="10882" width="9.140625" style="22"/>
    <col min="10883" max="10883" width="9.140625" style="22" bestFit="1" customWidth="1"/>
    <col min="10884" max="10884" width="101.85546875" style="22" customWidth="1"/>
    <col min="10885" max="10885" width="16.5703125" style="22" bestFit="1" customWidth="1"/>
    <col min="10886" max="10886" width="9.140625" style="22" customWidth="1"/>
    <col min="10887" max="11138" width="9.140625" style="22"/>
    <col min="11139" max="11139" width="9.140625" style="22" bestFit="1" customWidth="1"/>
    <col min="11140" max="11140" width="101.85546875" style="22" customWidth="1"/>
    <col min="11141" max="11141" width="16.5703125" style="22" bestFit="1" customWidth="1"/>
    <col min="11142" max="11142" width="9.140625" style="22" customWidth="1"/>
    <col min="11143" max="11394" width="9.140625" style="22"/>
    <col min="11395" max="11395" width="9.140625" style="22" bestFit="1" customWidth="1"/>
    <col min="11396" max="11396" width="101.85546875" style="22" customWidth="1"/>
    <col min="11397" max="11397" width="16.5703125" style="22" bestFit="1" customWidth="1"/>
    <col min="11398" max="11398" width="9.140625" style="22" customWidth="1"/>
    <col min="11399" max="11650" width="9.140625" style="22"/>
    <col min="11651" max="11651" width="9.140625" style="22" bestFit="1" customWidth="1"/>
    <col min="11652" max="11652" width="101.85546875" style="22" customWidth="1"/>
    <col min="11653" max="11653" width="16.5703125" style="22" bestFit="1" customWidth="1"/>
    <col min="11654" max="11654" width="9.140625" style="22" customWidth="1"/>
    <col min="11655" max="11906" width="9.140625" style="22"/>
    <col min="11907" max="11907" width="9.140625" style="22" bestFit="1" customWidth="1"/>
    <col min="11908" max="11908" width="101.85546875" style="22" customWidth="1"/>
    <col min="11909" max="11909" width="16.5703125" style="22" bestFit="1" customWidth="1"/>
    <col min="11910" max="11910" width="9.140625" style="22" customWidth="1"/>
    <col min="11911" max="12162" width="9.140625" style="22"/>
    <col min="12163" max="12163" width="9.140625" style="22" bestFit="1" customWidth="1"/>
    <col min="12164" max="12164" width="101.85546875" style="22" customWidth="1"/>
    <col min="12165" max="12165" width="16.5703125" style="22" bestFit="1" customWidth="1"/>
    <col min="12166" max="12166" width="9.140625" style="22" customWidth="1"/>
    <col min="12167" max="12418" width="9.140625" style="22"/>
    <col min="12419" max="12419" width="9.140625" style="22" bestFit="1" customWidth="1"/>
    <col min="12420" max="12420" width="101.85546875" style="22" customWidth="1"/>
    <col min="12421" max="12421" width="16.5703125" style="22" bestFit="1" customWidth="1"/>
    <col min="12422" max="12422" width="9.140625" style="22" customWidth="1"/>
    <col min="12423" max="12674" width="9.140625" style="22"/>
    <col min="12675" max="12675" width="9.140625" style="22" bestFit="1" customWidth="1"/>
    <col min="12676" max="12676" width="101.85546875" style="22" customWidth="1"/>
    <col min="12677" max="12677" width="16.5703125" style="22" bestFit="1" customWidth="1"/>
    <col min="12678" max="12678" width="9.140625" style="22" customWidth="1"/>
    <col min="12679" max="12930" width="9.140625" style="22"/>
    <col min="12931" max="12931" width="9.140625" style="22" bestFit="1" customWidth="1"/>
    <col min="12932" max="12932" width="101.85546875" style="22" customWidth="1"/>
    <col min="12933" max="12933" width="16.5703125" style="22" bestFit="1" customWidth="1"/>
    <col min="12934" max="12934" width="9.140625" style="22" customWidth="1"/>
    <col min="12935" max="13186" width="9.140625" style="22"/>
    <col min="13187" max="13187" width="9.140625" style="22" bestFit="1" customWidth="1"/>
    <col min="13188" max="13188" width="101.85546875" style="22" customWidth="1"/>
    <col min="13189" max="13189" width="16.5703125" style="22" bestFit="1" customWidth="1"/>
    <col min="13190" max="13190" width="9.140625" style="22" customWidth="1"/>
    <col min="13191" max="13442" width="9.140625" style="22"/>
    <col min="13443" max="13443" width="9.140625" style="22" bestFit="1" customWidth="1"/>
    <col min="13444" max="13444" width="101.85546875" style="22" customWidth="1"/>
    <col min="13445" max="13445" width="16.5703125" style="22" bestFit="1" customWidth="1"/>
    <col min="13446" max="13446" width="9.140625" style="22" customWidth="1"/>
    <col min="13447" max="13698" width="9.140625" style="22"/>
    <col min="13699" max="13699" width="9.140625" style="22" bestFit="1" customWidth="1"/>
    <col min="13700" max="13700" width="101.85546875" style="22" customWidth="1"/>
    <col min="13701" max="13701" width="16.5703125" style="22" bestFit="1" customWidth="1"/>
    <col min="13702" max="13702" width="9.140625" style="22" customWidth="1"/>
    <col min="13703" max="13954" width="9.140625" style="22"/>
    <col min="13955" max="13955" width="9.140625" style="22" bestFit="1" customWidth="1"/>
    <col min="13956" max="13956" width="101.85546875" style="22" customWidth="1"/>
    <col min="13957" max="13957" width="16.5703125" style="22" bestFit="1" customWidth="1"/>
    <col min="13958" max="13958" width="9.140625" style="22" customWidth="1"/>
    <col min="13959" max="14210" width="9.140625" style="22"/>
    <col min="14211" max="14211" width="9.140625" style="22" bestFit="1" customWidth="1"/>
    <col min="14212" max="14212" width="101.85546875" style="22" customWidth="1"/>
    <col min="14213" max="14213" width="16.5703125" style="22" bestFit="1" customWidth="1"/>
    <col min="14214" max="14214" width="9.140625" style="22" customWidth="1"/>
    <col min="14215" max="14466" width="9.140625" style="22"/>
    <col min="14467" max="14467" width="9.140625" style="22" bestFit="1" customWidth="1"/>
    <col min="14468" max="14468" width="101.85546875" style="22" customWidth="1"/>
    <col min="14469" max="14469" width="16.5703125" style="22" bestFit="1" customWidth="1"/>
    <col min="14470" max="14470" width="9.140625" style="22" customWidth="1"/>
    <col min="14471" max="14722" width="9.140625" style="22"/>
    <col min="14723" max="14723" width="9.140625" style="22" bestFit="1" customWidth="1"/>
    <col min="14724" max="14724" width="101.85546875" style="22" customWidth="1"/>
    <col min="14725" max="14725" width="16.5703125" style="22" bestFit="1" customWidth="1"/>
    <col min="14726" max="14726" width="9.140625" style="22" customWidth="1"/>
    <col min="14727" max="14978" width="9.140625" style="22"/>
    <col min="14979" max="14979" width="9.140625" style="22" bestFit="1" customWidth="1"/>
    <col min="14980" max="14980" width="101.85546875" style="22" customWidth="1"/>
    <col min="14981" max="14981" width="16.5703125" style="22" bestFit="1" customWidth="1"/>
    <col min="14982" max="14982" width="9.140625" style="22" customWidth="1"/>
    <col min="14983" max="15234" width="9.140625" style="22"/>
    <col min="15235" max="15235" width="9.140625" style="22" bestFit="1" customWidth="1"/>
    <col min="15236" max="15236" width="101.85546875" style="22" customWidth="1"/>
    <col min="15237" max="15237" width="16.5703125" style="22" bestFit="1" customWidth="1"/>
    <col min="15238" max="15238" width="9.140625" style="22" customWidth="1"/>
    <col min="15239" max="15490" width="9.140625" style="22"/>
    <col min="15491" max="15491" width="9.140625" style="22" bestFit="1" customWidth="1"/>
    <col min="15492" max="15492" width="101.85546875" style="22" customWidth="1"/>
    <col min="15493" max="15493" width="16.5703125" style="22" bestFit="1" customWidth="1"/>
    <col min="15494" max="15494" width="9.140625" style="22" customWidth="1"/>
    <col min="15495" max="15746" width="9.140625" style="22"/>
    <col min="15747" max="15747" width="9.140625" style="22" bestFit="1" customWidth="1"/>
    <col min="15748" max="15748" width="101.85546875" style="22" customWidth="1"/>
    <col min="15749" max="15749" width="16.5703125" style="22" bestFit="1" customWidth="1"/>
    <col min="15750" max="15750" width="9.140625" style="22" customWidth="1"/>
    <col min="15751" max="16002" width="9.140625" style="22"/>
    <col min="16003" max="16003" width="9.140625" style="22" bestFit="1" customWidth="1"/>
    <col min="16004" max="16004" width="101.85546875" style="22" customWidth="1"/>
    <col min="16005" max="16005" width="16.5703125" style="22" bestFit="1" customWidth="1"/>
    <col min="16006" max="16006" width="9.140625" style="22" customWidth="1"/>
    <col min="16007" max="16384" width="9.140625" style="22"/>
  </cols>
  <sheetData>
    <row r="1" spans="1:4" x14ac:dyDescent="0.2">
      <c r="A1" s="20" t="s">
        <v>39</v>
      </c>
      <c r="B1" s="217"/>
    </row>
    <row r="2" spans="1:4" x14ac:dyDescent="0.2">
      <c r="C2" s="26"/>
      <c r="D2" s="26"/>
    </row>
    <row r="3" spans="1:4" ht="93.75" x14ac:dyDescent="0.2">
      <c r="A3" s="27" t="s">
        <v>44</v>
      </c>
      <c r="B3" s="28" t="s">
        <v>45</v>
      </c>
      <c r="C3" s="1" t="s">
        <v>57</v>
      </c>
      <c r="D3" s="1" t="s">
        <v>58</v>
      </c>
    </row>
    <row r="4" spans="1:4" x14ac:dyDescent="0.2">
      <c r="A4" s="29">
        <v>1</v>
      </c>
      <c r="B4" s="29">
        <v>2</v>
      </c>
      <c r="C4" s="30">
        <v>3</v>
      </c>
      <c r="D4" s="30">
        <v>4</v>
      </c>
    </row>
    <row r="5" spans="1:4" s="20" customFormat="1" x14ac:dyDescent="0.2">
      <c r="A5" s="31"/>
      <c r="B5" s="217" t="s">
        <v>21</v>
      </c>
      <c r="C5" s="21">
        <f>C6+C13+C21+C19</f>
        <v>3774974900</v>
      </c>
      <c r="D5" s="21">
        <f t="shared" ref="D5" si="0">D6+D13+D21+D19</f>
        <v>172766500</v>
      </c>
    </row>
    <row r="6" spans="1:4" s="20" customFormat="1" x14ac:dyDescent="0.2">
      <c r="A6" s="217">
        <v>710000</v>
      </c>
      <c r="B6" s="217" t="s">
        <v>71</v>
      </c>
      <c r="C6" s="21">
        <f t="shared" ref="C6" si="1">SUM(C7:C12)</f>
        <v>3483341200</v>
      </c>
      <c r="D6" s="21">
        <f t="shared" ref="D6" si="2">SUM(D7:D12)</f>
        <v>147500000</v>
      </c>
    </row>
    <row r="7" spans="1:4" x14ac:dyDescent="0.2">
      <c r="A7" s="33">
        <v>711000</v>
      </c>
      <c r="B7" s="34" t="s">
        <v>72</v>
      </c>
      <c r="C7" s="25">
        <f t="shared" ref="C7" si="3">C78</f>
        <v>542565700</v>
      </c>
      <c r="D7" s="25">
        <f t="shared" ref="D7" si="4">D78</f>
        <v>0</v>
      </c>
    </row>
    <row r="8" spans="1:4" x14ac:dyDescent="0.2">
      <c r="A8" s="33">
        <v>712000</v>
      </c>
      <c r="B8" s="34" t="s">
        <v>100</v>
      </c>
      <c r="C8" s="25">
        <f t="shared" ref="C8" si="5">C81</f>
        <v>1191246300</v>
      </c>
      <c r="D8" s="25">
        <f t="shared" ref="D8" si="6">D81</f>
        <v>0</v>
      </c>
    </row>
    <row r="9" spans="1:4" x14ac:dyDescent="0.2">
      <c r="A9" s="33">
        <v>714000</v>
      </c>
      <c r="B9" s="34" t="s">
        <v>59</v>
      </c>
      <c r="C9" s="25">
        <f t="shared" ref="C9" si="7">C83</f>
        <v>19040200</v>
      </c>
      <c r="D9" s="25">
        <f t="shared" ref="D9" si="8">D83</f>
        <v>0</v>
      </c>
    </row>
    <row r="10" spans="1:4" x14ac:dyDescent="0.2">
      <c r="A10" s="33">
        <v>715000</v>
      </c>
      <c r="B10" s="34" t="s">
        <v>60</v>
      </c>
      <c r="C10" s="25">
        <f t="shared" ref="C10" si="9">C85</f>
        <v>491300</v>
      </c>
      <c r="D10" s="25">
        <f t="shared" ref="D10" si="10">D85</f>
        <v>0</v>
      </c>
    </row>
    <row r="11" spans="1:4" x14ac:dyDescent="0.2">
      <c r="A11" s="33">
        <v>717000</v>
      </c>
      <c r="B11" s="34" t="s">
        <v>61</v>
      </c>
      <c r="C11" s="25">
        <f t="shared" ref="C11" si="11">C87</f>
        <v>1729997700</v>
      </c>
      <c r="D11" s="25">
        <f t="shared" ref="D11" si="12">D87</f>
        <v>147500000</v>
      </c>
    </row>
    <row r="12" spans="1:4" x14ac:dyDescent="0.2">
      <c r="A12" s="33">
        <v>719000</v>
      </c>
      <c r="B12" s="34" t="s">
        <v>73</v>
      </c>
      <c r="C12" s="25">
        <f t="shared" ref="C12" si="13">C89</f>
        <v>0</v>
      </c>
      <c r="D12" s="25">
        <f t="shared" ref="D12" si="14">D89</f>
        <v>0</v>
      </c>
    </row>
    <row r="13" spans="1:4" s="20" customFormat="1" x14ac:dyDescent="0.2">
      <c r="A13" s="217">
        <v>720000</v>
      </c>
      <c r="B13" s="217" t="s">
        <v>74</v>
      </c>
      <c r="C13" s="21">
        <f t="shared" ref="C13" si="15">SUM(C14:C18)</f>
        <v>285138700</v>
      </c>
      <c r="D13" s="21">
        <f t="shared" ref="D13" si="16">SUM(D14:D18)</f>
        <v>23077700</v>
      </c>
    </row>
    <row r="14" spans="1:4" ht="37.5" x14ac:dyDescent="0.2">
      <c r="A14" s="33">
        <v>721000</v>
      </c>
      <c r="B14" s="34" t="s">
        <v>75</v>
      </c>
      <c r="C14" s="25">
        <f t="shared" ref="C14" si="17">C92</f>
        <v>65313800</v>
      </c>
      <c r="D14" s="25">
        <f t="shared" ref="D14" si="18">D92</f>
        <v>731300</v>
      </c>
    </row>
    <row r="15" spans="1:4" x14ac:dyDescent="0.2">
      <c r="A15" s="33">
        <v>722000</v>
      </c>
      <c r="B15" s="34" t="s">
        <v>76</v>
      </c>
      <c r="C15" s="25">
        <f t="shared" ref="C15" si="19">C99</f>
        <v>182542200</v>
      </c>
      <c r="D15" s="25">
        <f t="shared" ref="D15" si="20">D99</f>
        <v>21999300</v>
      </c>
    </row>
    <row r="16" spans="1:4" x14ac:dyDescent="0.2">
      <c r="A16" s="33">
        <v>723000</v>
      </c>
      <c r="B16" s="34" t="s">
        <v>198</v>
      </c>
      <c r="C16" s="25">
        <f t="shared" ref="C16" si="21">C104</f>
        <v>33466100</v>
      </c>
      <c r="D16" s="25">
        <f t="shared" ref="D16" si="22">D104</f>
        <v>9000</v>
      </c>
    </row>
    <row r="17" spans="1:4" ht="56.25" x14ac:dyDescent="0.2">
      <c r="A17" s="33">
        <v>728000</v>
      </c>
      <c r="B17" s="34" t="s">
        <v>101</v>
      </c>
      <c r="C17" s="25">
        <f t="shared" ref="C17" si="23">C106</f>
        <v>1813000</v>
      </c>
      <c r="D17" s="25">
        <f t="shared" ref="D17" si="24">D106</f>
        <v>226600</v>
      </c>
    </row>
    <row r="18" spans="1:4" x14ac:dyDescent="0.2">
      <c r="A18" s="33">
        <v>729000</v>
      </c>
      <c r="B18" s="34" t="s">
        <v>77</v>
      </c>
      <c r="C18" s="25">
        <f t="shared" ref="C18" si="25">C109</f>
        <v>2003600</v>
      </c>
      <c r="D18" s="25">
        <f t="shared" ref="D18" si="26">D109</f>
        <v>111500</v>
      </c>
    </row>
    <row r="19" spans="1:4" s="20" customFormat="1" x14ac:dyDescent="0.2">
      <c r="A19" s="217">
        <v>730000</v>
      </c>
      <c r="B19" s="217" t="s">
        <v>50</v>
      </c>
      <c r="C19" s="21">
        <f t="shared" ref="C19:D19" si="27">C20</f>
        <v>0</v>
      </c>
      <c r="D19" s="21">
        <f t="shared" si="27"/>
        <v>0</v>
      </c>
    </row>
    <row r="20" spans="1:4" x14ac:dyDescent="0.2">
      <c r="A20" s="33">
        <v>731000</v>
      </c>
      <c r="B20" s="34" t="s">
        <v>50</v>
      </c>
      <c r="C20" s="25">
        <f t="shared" ref="C20" si="28">C111</f>
        <v>0</v>
      </c>
      <c r="D20" s="25">
        <f t="shared" ref="D20" si="29">D111</f>
        <v>0</v>
      </c>
    </row>
    <row r="21" spans="1:4" s="20" customFormat="1" x14ac:dyDescent="0.2">
      <c r="A21" s="217">
        <v>780000</v>
      </c>
      <c r="B21" s="217" t="s">
        <v>102</v>
      </c>
      <c r="C21" s="21">
        <f t="shared" ref="C21" si="30">SUM(C22:C23)</f>
        <v>6495000</v>
      </c>
      <c r="D21" s="21">
        <f t="shared" ref="D21" si="31">SUM(D22:D23)</f>
        <v>2188800</v>
      </c>
    </row>
    <row r="22" spans="1:4" x14ac:dyDescent="0.2">
      <c r="A22" s="33">
        <v>787000</v>
      </c>
      <c r="B22" s="34" t="s">
        <v>199</v>
      </c>
      <c r="C22" s="25">
        <f t="shared" ref="C22" si="32">C116</f>
        <v>425000</v>
      </c>
      <c r="D22" s="25">
        <f t="shared" ref="D22" si="33">D116</f>
        <v>0</v>
      </c>
    </row>
    <row r="23" spans="1:4" x14ac:dyDescent="0.2">
      <c r="A23" s="33">
        <v>788000</v>
      </c>
      <c r="B23" s="34" t="s">
        <v>103</v>
      </c>
      <c r="C23" s="25">
        <f t="shared" ref="C23" si="34">C122</f>
        <v>6070000</v>
      </c>
      <c r="D23" s="25">
        <f t="shared" ref="D23" si="35">D122</f>
        <v>2188800</v>
      </c>
    </row>
    <row r="24" spans="1:4" s="20" customFormat="1" x14ac:dyDescent="0.2">
      <c r="A24" s="31"/>
      <c r="B24" s="217" t="s">
        <v>22</v>
      </c>
      <c r="C24" s="21">
        <f t="shared" ref="C24" si="36">C25+C35+C38</f>
        <v>3846539800.0078168</v>
      </c>
      <c r="D24" s="21">
        <f t="shared" ref="D24" si="37">D25+D35+D38</f>
        <v>172385200</v>
      </c>
    </row>
    <row r="25" spans="1:4" s="20" customFormat="1" x14ac:dyDescent="0.2">
      <c r="A25" s="217">
        <v>410000</v>
      </c>
      <c r="B25" s="217" t="s">
        <v>78</v>
      </c>
      <c r="C25" s="21">
        <f t="shared" ref="C25" si="38">SUM(C26:C34)</f>
        <v>3409664600.0060883</v>
      </c>
      <c r="D25" s="21">
        <f t="shared" ref="D25" si="39">SUM(D26:D34)</f>
        <v>172278300</v>
      </c>
    </row>
    <row r="26" spans="1:4" x14ac:dyDescent="0.2">
      <c r="A26" s="33">
        <v>411000</v>
      </c>
      <c r="B26" s="34" t="s">
        <v>200</v>
      </c>
      <c r="C26" s="25">
        <f t="shared" ref="C26" si="40">C146</f>
        <v>1006179000.0033333</v>
      </c>
      <c r="D26" s="25">
        <f t="shared" ref="D26" si="41">D146</f>
        <v>5170200</v>
      </c>
    </row>
    <row r="27" spans="1:4" x14ac:dyDescent="0.2">
      <c r="A27" s="33">
        <v>412000</v>
      </c>
      <c r="B27" s="34" t="s">
        <v>205</v>
      </c>
      <c r="C27" s="25">
        <f t="shared" ref="C27" si="42">C151</f>
        <v>134897900.00275472</v>
      </c>
      <c r="D27" s="25">
        <f t="shared" ref="D27" si="43">D151</f>
        <v>18672500</v>
      </c>
    </row>
    <row r="28" spans="1:4" x14ac:dyDescent="0.2">
      <c r="A28" s="33">
        <v>413000</v>
      </c>
      <c r="B28" s="34" t="s">
        <v>206</v>
      </c>
      <c r="C28" s="25">
        <f t="shared" ref="C28" si="44">C161</f>
        <v>132485200</v>
      </c>
      <c r="D28" s="25">
        <f t="shared" ref="D28" si="45">D161</f>
        <v>37200</v>
      </c>
    </row>
    <row r="29" spans="1:4" x14ac:dyDescent="0.2">
      <c r="A29" s="33">
        <v>414000</v>
      </c>
      <c r="B29" s="34" t="s">
        <v>104</v>
      </c>
      <c r="C29" s="25">
        <f t="shared" ref="C29" si="46">C168</f>
        <v>140090000</v>
      </c>
      <c r="D29" s="25">
        <f t="shared" ref="D29" si="47">D168</f>
        <v>0</v>
      </c>
    </row>
    <row r="30" spans="1:4" x14ac:dyDescent="0.2">
      <c r="A30" s="33">
        <v>415000</v>
      </c>
      <c r="B30" s="34" t="s">
        <v>50</v>
      </c>
      <c r="C30" s="25">
        <f t="shared" ref="C30" si="48">C170</f>
        <v>229229000</v>
      </c>
      <c r="D30" s="25">
        <f t="shared" ref="D30" si="49">D170</f>
        <v>148203300</v>
      </c>
    </row>
    <row r="31" spans="1:4" ht="37.5" x14ac:dyDescent="0.2">
      <c r="A31" s="33">
        <v>416000</v>
      </c>
      <c r="B31" s="34" t="s">
        <v>207</v>
      </c>
      <c r="C31" s="25">
        <f t="shared" ref="C31" si="50">C173</f>
        <v>399386100</v>
      </c>
      <c r="D31" s="25">
        <f t="shared" ref="D31" si="51">D173</f>
        <v>3200</v>
      </c>
    </row>
    <row r="32" spans="1:4" ht="37.5" x14ac:dyDescent="0.2">
      <c r="A32" s="33">
        <v>417000</v>
      </c>
      <c r="B32" s="34" t="s">
        <v>208</v>
      </c>
      <c r="C32" s="25">
        <f t="shared" ref="C32" si="52">C176</f>
        <v>1361000000</v>
      </c>
      <c r="D32" s="25">
        <f t="shared" ref="D32" si="53">D176</f>
        <v>0</v>
      </c>
    </row>
    <row r="33" spans="1:4" ht="56.25" x14ac:dyDescent="0.2">
      <c r="A33" s="33">
        <v>418000</v>
      </c>
      <c r="B33" s="34" t="s">
        <v>209</v>
      </c>
      <c r="C33" s="25">
        <f t="shared" ref="C33" si="54">+C178</f>
        <v>195000</v>
      </c>
      <c r="D33" s="25">
        <f t="shared" ref="D33" si="55">+D178</f>
        <v>106400</v>
      </c>
    </row>
    <row r="34" spans="1:4" x14ac:dyDescent="0.2">
      <c r="A34" s="33">
        <v>419000</v>
      </c>
      <c r="B34" s="34" t="s">
        <v>210</v>
      </c>
      <c r="C34" s="25">
        <f t="shared" ref="C34" si="56">C182</f>
        <v>6202400</v>
      </c>
      <c r="D34" s="25">
        <f t="shared" ref="D34" si="57">D182</f>
        <v>85500</v>
      </c>
    </row>
    <row r="35" spans="1:4" s="20" customFormat="1" x14ac:dyDescent="0.2">
      <c r="A35" s="217">
        <v>480000</v>
      </c>
      <c r="B35" s="217" t="s">
        <v>105</v>
      </c>
      <c r="C35" s="21">
        <f t="shared" ref="C35" si="58">SUM(C36:C37)</f>
        <v>435161900.00172853</v>
      </c>
      <c r="D35" s="21">
        <f t="shared" ref="D35" si="59">SUM(D36:D37)</f>
        <v>106900</v>
      </c>
    </row>
    <row r="36" spans="1:4" x14ac:dyDescent="0.2">
      <c r="A36" s="33">
        <v>487000</v>
      </c>
      <c r="B36" s="34" t="s">
        <v>199</v>
      </c>
      <c r="C36" s="25">
        <f t="shared" ref="C36" si="60">C185</f>
        <v>355230800.00172853</v>
      </c>
      <c r="D36" s="25">
        <f t="shared" ref="D36" si="61">D185</f>
        <v>77900</v>
      </c>
    </row>
    <row r="37" spans="1:4" x14ac:dyDescent="0.2">
      <c r="A37" s="33">
        <v>488000</v>
      </c>
      <c r="B37" s="34" t="s">
        <v>103</v>
      </c>
      <c r="C37" s="25">
        <f t="shared" ref="C37" si="62">C190</f>
        <v>79931100</v>
      </c>
      <c r="D37" s="25">
        <f t="shared" ref="D37" si="63">D190</f>
        <v>29000</v>
      </c>
    </row>
    <row r="38" spans="1:4" s="20" customFormat="1" x14ac:dyDescent="0.2">
      <c r="A38" s="217" t="s">
        <v>3</v>
      </c>
      <c r="B38" s="217" t="s">
        <v>62</v>
      </c>
      <c r="C38" s="21">
        <f t="shared" ref="C38" si="64">C192</f>
        <v>1713300</v>
      </c>
      <c r="D38" s="21">
        <f t="shared" ref="D38" si="65">D192</f>
        <v>0</v>
      </c>
    </row>
    <row r="39" spans="1:4" s="20" customFormat="1" ht="37.5" x14ac:dyDescent="0.2">
      <c r="A39" s="31"/>
      <c r="B39" s="217" t="s">
        <v>25</v>
      </c>
      <c r="C39" s="21">
        <f t="shared" ref="C39" si="66">C5-C24</f>
        <v>-71564900.007816792</v>
      </c>
      <c r="D39" s="21">
        <f t="shared" ref="D39" si="67">D5-D24</f>
        <v>381300</v>
      </c>
    </row>
    <row r="40" spans="1:4" s="20" customFormat="1" ht="37.5" x14ac:dyDescent="0.2">
      <c r="A40" s="31"/>
      <c r="B40" s="217" t="s">
        <v>26</v>
      </c>
      <c r="C40" s="21">
        <f t="shared" ref="C40" si="68">C41+C42-C43-C44</f>
        <v>-160676400</v>
      </c>
      <c r="D40" s="21">
        <f t="shared" ref="D40" si="69">D41+D42-D43-D44</f>
        <v>-9599600</v>
      </c>
    </row>
    <row r="41" spans="1:4" x14ac:dyDescent="0.2">
      <c r="A41" s="33">
        <v>810000</v>
      </c>
      <c r="B41" s="34" t="s">
        <v>106</v>
      </c>
      <c r="C41" s="25">
        <f t="shared" ref="C41" si="70">C126</f>
        <v>2122600</v>
      </c>
      <c r="D41" s="25">
        <f t="shared" ref="D41" si="71">D126</f>
        <v>4823100</v>
      </c>
    </row>
    <row r="42" spans="1:4" ht="37.5" x14ac:dyDescent="0.2">
      <c r="A42" s="33">
        <v>880000</v>
      </c>
      <c r="B42" s="34" t="s">
        <v>107</v>
      </c>
      <c r="C42" s="25">
        <f t="shared" ref="C42" si="72">C134</f>
        <v>121100</v>
      </c>
      <c r="D42" s="25">
        <f t="shared" ref="D42" si="73">D134</f>
        <v>600600</v>
      </c>
    </row>
    <row r="43" spans="1:4" x14ac:dyDescent="0.2">
      <c r="A43" s="33">
        <v>510000</v>
      </c>
      <c r="B43" s="34" t="s">
        <v>108</v>
      </c>
      <c r="C43" s="25">
        <f t="shared" ref="C43" si="74">C196</f>
        <v>162417100</v>
      </c>
      <c r="D43" s="25">
        <f t="shared" ref="D43" si="75">D196</f>
        <v>15023300</v>
      </c>
    </row>
    <row r="44" spans="1:4" ht="37.5" x14ac:dyDescent="0.2">
      <c r="A44" s="33">
        <v>580000</v>
      </c>
      <c r="B44" s="34" t="s">
        <v>109</v>
      </c>
      <c r="C44" s="25">
        <f t="shared" ref="C44" si="76">C216</f>
        <v>503000</v>
      </c>
      <c r="D44" s="25">
        <f t="shared" ref="D44" si="77">D216</f>
        <v>0</v>
      </c>
    </row>
    <row r="45" spans="1:4" s="38" customFormat="1" x14ac:dyDescent="0.2">
      <c r="A45" s="35"/>
      <c r="B45" s="36" t="s">
        <v>27</v>
      </c>
      <c r="C45" s="37">
        <f t="shared" ref="C45" si="78">C39+C40</f>
        <v>-232241300.00781679</v>
      </c>
      <c r="D45" s="37">
        <f t="shared" ref="D45" si="79">D39+D40</f>
        <v>-9218300</v>
      </c>
    </row>
    <row r="46" spans="1:4" x14ac:dyDescent="0.2">
      <c r="A46" s="31"/>
      <c r="B46" s="217"/>
      <c r="C46" s="21"/>
      <c r="D46" s="21"/>
    </row>
    <row r="47" spans="1:4" s="38" customFormat="1" x14ac:dyDescent="0.2">
      <c r="A47" s="35"/>
      <c r="B47" s="36" t="s">
        <v>17</v>
      </c>
      <c r="C47" s="37">
        <f t="shared" ref="C47" si="80">C48+C55+C61+C68</f>
        <v>232241300</v>
      </c>
      <c r="D47" s="37">
        <f t="shared" ref="D47" si="81">D48+D55+D61+D68</f>
        <v>9218300</v>
      </c>
    </row>
    <row r="48" spans="1:4" s="20" customFormat="1" ht="37.5" x14ac:dyDescent="0.2">
      <c r="A48" s="31"/>
      <c r="B48" s="217" t="s">
        <v>28</v>
      </c>
      <c r="C48" s="21">
        <f t="shared" ref="C48" si="82">C49-C52</f>
        <v>78966100</v>
      </c>
      <c r="D48" s="21">
        <f t="shared" ref="D48" si="83">D49-D52</f>
        <v>100000</v>
      </c>
    </row>
    <row r="49" spans="1:4" s="20" customFormat="1" x14ac:dyDescent="0.2">
      <c r="A49" s="217">
        <v>910000</v>
      </c>
      <c r="B49" s="217" t="s">
        <v>110</v>
      </c>
      <c r="C49" s="21">
        <f t="shared" ref="C49" si="84">SUM(C50:C51)</f>
        <v>80037100</v>
      </c>
      <c r="D49" s="21">
        <f t="shared" ref="D49" si="85">SUM(D50:D51)</f>
        <v>100000</v>
      </c>
    </row>
    <row r="50" spans="1:4" x14ac:dyDescent="0.2">
      <c r="A50" s="33">
        <v>911000</v>
      </c>
      <c r="B50" s="34" t="s">
        <v>111</v>
      </c>
      <c r="C50" s="25">
        <f t="shared" ref="C50" si="86">C227</f>
        <v>73997900</v>
      </c>
      <c r="D50" s="25">
        <f t="shared" ref="D50" si="87">D227</f>
        <v>100000</v>
      </c>
    </row>
    <row r="51" spans="1:4" ht="37.5" x14ac:dyDescent="0.2">
      <c r="A51" s="33">
        <v>918000</v>
      </c>
      <c r="B51" s="34" t="s">
        <v>112</v>
      </c>
      <c r="C51" s="25">
        <f t="shared" ref="C51" si="88">C229</f>
        <v>6039200</v>
      </c>
      <c r="D51" s="25">
        <f t="shared" ref="D51" si="89">D229</f>
        <v>0</v>
      </c>
    </row>
    <row r="52" spans="1:4" s="20" customFormat="1" x14ac:dyDescent="0.2">
      <c r="A52" s="217">
        <v>610000</v>
      </c>
      <c r="B52" s="217" t="s">
        <v>113</v>
      </c>
      <c r="C52" s="21">
        <f t="shared" ref="C52" si="90">SUM(C53:C54)</f>
        <v>1071000</v>
      </c>
      <c r="D52" s="21">
        <f t="shared" ref="D52" si="91">SUM(D53:D54)</f>
        <v>0</v>
      </c>
    </row>
    <row r="53" spans="1:4" x14ac:dyDescent="0.2">
      <c r="A53" s="33">
        <v>611000</v>
      </c>
      <c r="B53" s="34" t="s">
        <v>114</v>
      </c>
      <c r="C53" s="25">
        <f t="shared" ref="C53" si="92">C232</f>
        <v>486000</v>
      </c>
      <c r="D53" s="25">
        <f t="shared" ref="D53" si="93">D232</f>
        <v>0</v>
      </c>
    </row>
    <row r="54" spans="1:4" ht="37.5" x14ac:dyDescent="0.2">
      <c r="A54" s="33">
        <v>618000</v>
      </c>
      <c r="B54" s="34" t="s">
        <v>115</v>
      </c>
      <c r="C54" s="25">
        <f t="shared" ref="C54" si="94">C236</f>
        <v>585000</v>
      </c>
      <c r="D54" s="25">
        <f t="shared" ref="D54" si="95">D236</f>
        <v>0</v>
      </c>
    </row>
    <row r="55" spans="1:4" s="20" customFormat="1" x14ac:dyDescent="0.2">
      <c r="A55" s="31"/>
      <c r="B55" s="217" t="s">
        <v>14</v>
      </c>
      <c r="C55" s="21">
        <f t="shared" ref="C55" si="96">C56-C58</f>
        <v>173194200</v>
      </c>
      <c r="D55" s="21">
        <f t="shared" ref="D55" si="97">D56-D58</f>
        <v>-10900</v>
      </c>
    </row>
    <row r="56" spans="1:4" s="20" customFormat="1" x14ac:dyDescent="0.2">
      <c r="A56" s="217">
        <v>920000</v>
      </c>
      <c r="B56" s="217" t="s">
        <v>116</v>
      </c>
      <c r="C56" s="21">
        <f t="shared" ref="C56:D56" si="98">SUM(C57)</f>
        <v>623502000</v>
      </c>
      <c r="D56" s="21">
        <f t="shared" si="98"/>
        <v>0</v>
      </c>
    </row>
    <row r="57" spans="1:4" x14ac:dyDescent="0.2">
      <c r="A57" s="33">
        <v>921000</v>
      </c>
      <c r="B57" s="34" t="s">
        <v>117</v>
      </c>
      <c r="C57" s="25">
        <f t="shared" ref="C57" si="99">C241</f>
        <v>623502000</v>
      </c>
      <c r="D57" s="25">
        <f t="shared" ref="D57" si="100">D241</f>
        <v>0</v>
      </c>
    </row>
    <row r="58" spans="1:4" s="20" customFormat="1" x14ac:dyDescent="0.2">
      <c r="A58" s="217">
        <v>620000</v>
      </c>
      <c r="B58" s="217" t="s">
        <v>118</v>
      </c>
      <c r="C58" s="21">
        <f t="shared" ref="C58" si="101">SUM(C59:C60)</f>
        <v>450307800</v>
      </c>
      <c r="D58" s="21">
        <f t="shared" ref="D58" si="102">SUM(D59:D60)</f>
        <v>10900</v>
      </c>
    </row>
    <row r="59" spans="1:4" x14ac:dyDescent="0.2">
      <c r="A59" s="33">
        <v>621000</v>
      </c>
      <c r="B59" s="34" t="s">
        <v>119</v>
      </c>
      <c r="C59" s="25">
        <f t="shared" ref="C59" si="103">C245</f>
        <v>450307800</v>
      </c>
      <c r="D59" s="25">
        <f t="shared" ref="D59" si="104">D245</f>
        <v>900</v>
      </c>
    </row>
    <row r="60" spans="1:4" ht="37.5" x14ac:dyDescent="0.2">
      <c r="A60" s="33">
        <v>628000</v>
      </c>
      <c r="B60" s="34" t="s">
        <v>120</v>
      </c>
      <c r="C60" s="25">
        <f t="shared" ref="C60" si="105">C250</f>
        <v>0</v>
      </c>
      <c r="D60" s="25">
        <f t="shared" ref="D60" si="106">D250</f>
        <v>10000</v>
      </c>
    </row>
    <row r="61" spans="1:4" s="20" customFormat="1" x14ac:dyDescent="0.2">
      <c r="A61" s="39"/>
      <c r="B61" s="217" t="s">
        <v>29</v>
      </c>
      <c r="C61" s="21">
        <f t="shared" ref="C61" si="107">C62-C65</f>
        <v>-19919000</v>
      </c>
      <c r="D61" s="21">
        <f t="shared" ref="D61" si="108">D62-D65</f>
        <v>-14235100</v>
      </c>
    </row>
    <row r="62" spans="1:4" s="20" customFormat="1" x14ac:dyDescent="0.2">
      <c r="A62" s="217">
        <v>930000</v>
      </c>
      <c r="B62" s="217" t="s">
        <v>121</v>
      </c>
      <c r="C62" s="21">
        <f t="shared" ref="C62" si="109">C63+C64</f>
        <v>29242300</v>
      </c>
      <c r="D62" s="21">
        <f t="shared" ref="D62" si="110">D63+D64</f>
        <v>59504500</v>
      </c>
    </row>
    <row r="63" spans="1:4" x14ac:dyDescent="0.2">
      <c r="A63" s="33">
        <v>931000</v>
      </c>
      <c r="B63" s="34" t="s">
        <v>122</v>
      </c>
      <c r="C63" s="25">
        <f t="shared" ref="C63" si="111">C254</f>
        <v>10708600</v>
      </c>
      <c r="D63" s="25">
        <f t="shared" ref="D63" si="112">D254</f>
        <v>59270500</v>
      </c>
    </row>
    <row r="64" spans="1:4" ht="37.5" x14ac:dyDescent="0.2">
      <c r="A64" s="33">
        <v>938000</v>
      </c>
      <c r="B64" s="34" t="s">
        <v>123</v>
      </c>
      <c r="C64" s="25">
        <f t="shared" ref="C64" si="113">C259</f>
        <v>18533700</v>
      </c>
      <c r="D64" s="25">
        <f t="shared" ref="D64" si="114">D259</f>
        <v>234000</v>
      </c>
    </row>
    <row r="65" spans="1:4" s="20" customFormat="1" x14ac:dyDescent="0.2">
      <c r="A65" s="217">
        <v>630000</v>
      </c>
      <c r="B65" s="217" t="s">
        <v>124</v>
      </c>
      <c r="C65" s="21">
        <f t="shared" ref="C65" si="115">C66+C67</f>
        <v>49161300</v>
      </c>
      <c r="D65" s="21">
        <f t="shared" ref="D65" si="116">D66+D67</f>
        <v>73739600</v>
      </c>
    </row>
    <row r="66" spans="1:4" x14ac:dyDescent="0.2">
      <c r="A66" s="33">
        <v>631000</v>
      </c>
      <c r="B66" s="34" t="s">
        <v>125</v>
      </c>
      <c r="C66" s="25">
        <f t="shared" ref="C66" si="117">C263</f>
        <v>26023300</v>
      </c>
      <c r="D66" s="25">
        <f t="shared" ref="D66" si="118">D263</f>
        <v>73639600</v>
      </c>
    </row>
    <row r="67" spans="1:4" x14ac:dyDescent="0.2">
      <c r="A67" s="40">
        <v>638000</v>
      </c>
      <c r="B67" s="41" t="s">
        <v>126</v>
      </c>
      <c r="C67" s="25">
        <f t="shared" ref="C67" si="119">C268</f>
        <v>23138000</v>
      </c>
      <c r="D67" s="25">
        <f t="shared" ref="D67" si="120">D268</f>
        <v>100000</v>
      </c>
    </row>
    <row r="68" spans="1:4" s="20" customFormat="1" ht="37.5" x14ac:dyDescent="0.2">
      <c r="A68" s="219"/>
      <c r="B68" s="217" t="s">
        <v>40</v>
      </c>
      <c r="C68" s="21">
        <v>0</v>
      </c>
      <c r="D68" s="21">
        <f t="shared" ref="D68" si="121">D271</f>
        <v>23364300</v>
      </c>
    </row>
    <row r="69" spans="1:4" s="38" customFormat="1" x14ac:dyDescent="0.2">
      <c r="A69" s="35"/>
      <c r="B69" s="36" t="s">
        <v>18</v>
      </c>
      <c r="C69" s="37">
        <f t="shared" ref="C69" si="122">C45+C47</f>
        <v>-7.8167915344238281E-3</v>
      </c>
      <c r="D69" s="37">
        <f t="shared" ref="D69" si="123">D45+D47</f>
        <v>0</v>
      </c>
    </row>
    <row r="70" spans="1:4" x14ac:dyDescent="0.2">
      <c r="C70" s="25"/>
      <c r="D70" s="25"/>
    </row>
    <row r="71" spans="1:4" x14ac:dyDescent="0.2">
      <c r="C71" s="25"/>
      <c r="D71" s="25"/>
    </row>
    <row r="72" spans="1:4" s="9" customFormat="1" ht="43.5" customHeight="1" x14ac:dyDescent="0.3">
      <c r="A72" s="224" t="s">
        <v>30</v>
      </c>
      <c r="B72" s="224"/>
      <c r="C72" s="224"/>
      <c r="D72" s="224"/>
    </row>
    <row r="73" spans="1:4" s="9" customFormat="1" x14ac:dyDescent="0.3">
      <c r="A73" s="42"/>
      <c r="B73" s="18"/>
      <c r="C73" s="43"/>
      <c r="D73" s="43"/>
    </row>
    <row r="74" spans="1:4" ht="93.75" x14ac:dyDescent="0.2">
      <c r="A74" s="44" t="s">
        <v>46</v>
      </c>
      <c r="B74" s="44" t="s">
        <v>47</v>
      </c>
      <c r="C74" s="1" t="s">
        <v>57</v>
      </c>
      <c r="D74" s="1" t="s">
        <v>58</v>
      </c>
    </row>
    <row r="75" spans="1:4" x14ac:dyDescent="0.2">
      <c r="A75" s="27">
        <v>1</v>
      </c>
      <c r="B75" s="28">
        <v>2</v>
      </c>
      <c r="C75" s="30">
        <v>3</v>
      </c>
      <c r="D75" s="30">
        <v>4</v>
      </c>
    </row>
    <row r="76" spans="1:4" s="9" customFormat="1" x14ac:dyDescent="0.3">
      <c r="A76" s="45" t="s">
        <v>23</v>
      </c>
      <c r="B76" s="2"/>
      <c r="C76" s="43">
        <f t="shared" ref="C76" si="124">C77+C91+C115+C111</f>
        <v>3774974900</v>
      </c>
      <c r="D76" s="43">
        <f t="shared" ref="D76" si="125">D77+D91+D115+D111</f>
        <v>172766500</v>
      </c>
    </row>
    <row r="77" spans="1:4" s="9" customFormat="1" x14ac:dyDescent="0.3">
      <c r="A77" s="45">
        <v>710000</v>
      </c>
      <c r="B77" s="5" t="s">
        <v>79</v>
      </c>
      <c r="C77" s="43">
        <f t="shared" ref="C77" si="126">C78+C81+C83+C85+C87+C89</f>
        <v>3483341200</v>
      </c>
      <c r="D77" s="43">
        <f t="shared" ref="D77" si="127">D78+D81+D83+D85+D87+D89</f>
        <v>147500000</v>
      </c>
    </row>
    <row r="78" spans="1:4" s="9" customFormat="1" ht="19.5" x14ac:dyDescent="0.3">
      <c r="A78" s="4">
        <v>711000</v>
      </c>
      <c r="B78" s="4" t="s">
        <v>72</v>
      </c>
      <c r="C78" s="46">
        <f t="shared" ref="C78" si="128">SUM(C79:C80)</f>
        <v>542565700</v>
      </c>
      <c r="D78" s="46">
        <f t="shared" ref="D78" si="129">SUM(D79:D80)</f>
        <v>0</v>
      </c>
    </row>
    <row r="79" spans="1:4" s="9" customFormat="1" x14ac:dyDescent="0.3">
      <c r="A79" s="47">
        <v>711100</v>
      </c>
      <c r="B79" s="8" t="s">
        <v>80</v>
      </c>
      <c r="C79" s="48">
        <v>207642800</v>
      </c>
      <c r="D79" s="48">
        <v>0</v>
      </c>
    </row>
    <row r="80" spans="1:4" s="9" customFormat="1" x14ac:dyDescent="0.3">
      <c r="A80" s="47">
        <v>711200</v>
      </c>
      <c r="B80" s="11" t="s">
        <v>127</v>
      </c>
      <c r="C80" s="48">
        <v>334922900</v>
      </c>
      <c r="D80" s="48">
        <v>0</v>
      </c>
    </row>
    <row r="81" spans="1:4" s="12" customFormat="1" ht="19.5" x14ac:dyDescent="0.35">
      <c r="A81" s="19">
        <v>712000</v>
      </c>
      <c r="B81" s="14" t="s">
        <v>100</v>
      </c>
      <c r="C81" s="49">
        <f t="shared" ref="C81:D81" si="130">C82</f>
        <v>1191246300</v>
      </c>
      <c r="D81" s="49">
        <f t="shared" si="130"/>
        <v>0</v>
      </c>
    </row>
    <row r="82" spans="1:4" s="9" customFormat="1" x14ac:dyDescent="0.3">
      <c r="A82" s="47">
        <v>712100</v>
      </c>
      <c r="B82" s="11" t="s">
        <v>100</v>
      </c>
      <c r="C82" s="48">
        <v>1191246300</v>
      </c>
      <c r="D82" s="48">
        <v>0</v>
      </c>
    </row>
    <row r="83" spans="1:4" s="9" customFormat="1" ht="19.5" x14ac:dyDescent="0.3">
      <c r="A83" s="19" t="s">
        <v>0</v>
      </c>
      <c r="B83" s="14" t="s">
        <v>59</v>
      </c>
      <c r="C83" s="46">
        <f t="shared" ref="C83:D83" si="131">SUM(C84:C84)</f>
        <v>19040200</v>
      </c>
      <c r="D83" s="46">
        <f t="shared" si="131"/>
        <v>0</v>
      </c>
    </row>
    <row r="84" spans="1:4" s="9" customFormat="1" x14ac:dyDescent="0.3">
      <c r="A84" s="47">
        <v>714100</v>
      </c>
      <c r="B84" s="11" t="s">
        <v>59</v>
      </c>
      <c r="C84" s="48">
        <v>19040200</v>
      </c>
      <c r="D84" s="48">
        <v>0</v>
      </c>
    </row>
    <row r="85" spans="1:4" s="9" customFormat="1" ht="19.5" x14ac:dyDescent="0.3">
      <c r="A85" s="19">
        <v>715000</v>
      </c>
      <c r="B85" s="4" t="s">
        <v>60</v>
      </c>
      <c r="C85" s="46">
        <f t="shared" ref="C85:D85" si="132">SUM(C86)</f>
        <v>491300</v>
      </c>
      <c r="D85" s="46">
        <f t="shared" si="132"/>
        <v>0</v>
      </c>
    </row>
    <row r="86" spans="1:4" s="9" customFormat="1" x14ac:dyDescent="0.3">
      <c r="A86" s="47">
        <v>715100</v>
      </c>
      <c r="B86" s="11" t="s">
        <v>51</v>
      </c>
      <c r="C86" s="48">
        <v>491300</v>
      </c>
      <c r="D86" s="48">
        <v>0</v>
      </c>
    </row>
    <row r="87" spans="1:4" s="9" customFormat="1" ht="19.5" x14ac:dyDescent="0.3">
      <c r="A87" s="19">
        <v>717000</v>
      </c>
      <c r="B87" s="4" t="s">
        <v>61</v>
      </c>
      <c r="C87" s="46">
        <f t="shared" ref="C87:D87" si="133">SUM(C88)</f>
        <v>1729997700</v>
      </c>
      <c r="D87" s="46">
        <f t="shared" si="133"/>
        <v>147500000</v>
      </c>
    </row>
    <row r="88" spans="1:4" s="9" customFormat="1" x14ac:dyDescent="0.3">
      <c r="A88" s="47">
        <v>717100</v>
      </c>
      <c r="B88" s="8" t="s">
        <v>63</v>
      </c>
      <c r="C88" s="48">
        <v>1729997700</v>
      </c>
      <c r="D88" s="48">
        <v>147500000</v>
      </c>
    </row>
    <row r="89" spans="1:4" s="12" customFormat="1" ht="19.5" x14ac:dyDescent="0.35">
      <c r="A89" s="19">
        <v>719000</v>
      </c>
      <c r="B89" s="4" t="s">
        <v>73</v>
      </c>
      <c r="C89" s="49">
        <f t="shared" ref="C89:D89" si="134">C90</f>
        <v>0</v>
      </c>
      <c r="D89" s="49">
        <f t="shared" si="134"/>
        <v>0</v>
      </c>
    </row>
    <row r="90" spans="1:4" s="9" customFormat="1" x14ac:dyDescent="0.3">
      <c r="A90" s="47">
        <v>719100</v>
      </c>
      <c r="B90" s="8" t="s">
        <v>73</v>
      </c>
      <c r="C90" s="48">
        <v>0</v>
      </c>
      <c r="D90" s="48">
        <v>0</v>
      </c>
    </row>
    <row r="91" spans="1:4" s="3" customFormat="1" x14ac:dyDescent="0.3">
      <c r="A91" s="16">
        <v>720000</v>
      </c>
      <c r="B91" s="5" t="s">
        <v>81</v>
      </c>
      <c r="C91" s="50">
        <f t="shared" ref="C91" si="135">C92+C99+C104+C106+C109</f>
        <v>285138700</v>
      </c>
      <c r="D91" s="50">
        <f t="shared" ref="D91" si="136">D92+D99+D104+D106+D109</f>
        <v>23077700</v>
      </c>
    </row>
    <row r="92" spans="1:4" s="9" customFormat="1" ht="39" x14ac:dyDescent="0.3">
      <c r="A92" s="19">
        <v>721000</v>
      </c>
      <c r="B92" s="14" t="s">
        <v>75</v>
      </c>
      <c r="C92" s="49">
        <f t="shared" ref="C92" si="137">SUM(C93:C98)</f>
        <v>65313800</v>
      </c>
      <c r="D92" s="49">
        <f t="shared" ref="D92" si="138">SUM(D93:D98)</f>
        <v>731300</v>
      </c>
    </row>
    <row r="93" spans="1:4" s="9" customFormat="1" ht="37.5" x14ac:dyDescent="0.3">
      <c r="A93" s="47">
        <v>721100</v>
      </c>
      <c r="B93" s="11" t="s">
        <v>211</v>
      </c>
      <c r="C93" s="48">
        <v>50953000</v>
      </c>
      <c r="D93" s="48">
        <v>0</v>
      </c>
    </row>
    <row r="94" spans="1:4" s="9" customFormat="1" x14ac:dyDescent="0.3">
      <c r="A94" s="47">
        <v>721200</v>
      </c>
      <c r="B94" s="11" t="s">
        <v>82</v>
      </c>
      <c r="C94" s="48">
        <v>677900</v>
      </c>
      <c r="D94" s="48">
        <v>731300</v>
      </c>
    </row>
    <row r="95" spans="1:4" s="9" customFormat="1" ht="37.5" x14ac:dyDescent="0.3">
      <c r="A95" s="47">
        <v>721300</v>
      </c>
      <c r="B95" s="11" t="s">
        <v>83</v>
      </c>
      <c r="C95" s="48">
        <v>134000</v>
      </c>
      <c r="D95" s="48">
        <v>0</v>
      </c>
    </row>
    <row r="96" spans="1:4" s="9" customFormat="1" ht="37.5" hidden="1" x14ac:dyDescent="0.3">
      <c r="A96" s="47">
        <v>721400</v>
      </c>
      <c r="B96" s="11" t="s">
        <v>84</v>
      </c>
      <c r="C96" s="48">
        <v>0</v>
      </c>
      <c r="D96" s="48">
        <v>0</v>
      </c>
    </row>
    <row r="97" spans="1:4" s="9" customFormat="1" x14ac:dyDescent="0.3">
      <c r="A97" s="47">
        <v>721500</v>
      </c>
      <c r="B97" s="11" t="s">
        <v>85</v>
      </c>
      <c r="C97" s="48">
        <v>13548500</v>
      </c>
      <c r="D97" s="48">
        <v>0</v>
      </c>
    </row>
    <row r="98" spans="1:4" s="9" customFormat="1" ht="37.5" x14ac:dyDescent="0.3">
      <c r="A98" s="47">
        <v>721600</v>
      </c>
      <c r="B98" s="11" t="s">
        <v>128</v>
      </c>
      <c r="C98" s="48">
        <v>400</v>
      </c>
      <c r="D98" s="48">
        <v>0</v>
      </c>
    </row>
    <row r="99" spans="1:4" s="9" customFormat="1" ht="39" x14ac:dyDescent="0.3">
      <c r="A99" s="19">
        <v>722000</v>
      </c>
      <c r="B99" s="14" t="s">
        <v>76</v>
      </c>
      <c r="C99" s="49">
        <f t="shared" ref="C99" si="139">SUM(C100:C103)</f>
        <v>182542200</v>
      </c>
      <c r="D99" s="49">
        <f t="shared" ref="D99" si="140">SUM(D100:D103)</f>
        <v>21999300</v>
      </c>
    </row>
    <row r="100" spans="1:4" s="9" customFormat="1" x14ac:dyDescent="0.3">
      <c r="A100" s="51">
        <v>722100</v>
      </c>
      <c r="B100" s="11" t="s">
        <v>52</v>
      </c>
      <c r="C100" s="52">
        <v>17300800</v>
      </c>
      <c r="D100" s="52">
        <v>0</v>
      </c>
    </row>
    <row r="101" spans="1:4" s="9" customFormat="1" x14ac:dyDescent="0.3">
      <c r="A101" s="51">
        <v>722200</v>
      </c>
      <c r="B101" s="11" t="s">
        <v>64</v>
      </c>
      <c r="C101" s="52">
        <v>15944000</v>
      </c>
      <c r="D101" s="52">
        <v>0</v>
      </c>
    </row>
    <row r="102" spans="1:4" s="9" customFormat="1" x14ac:dyDescent="0.3">
      <c r="A102" s="51">
        <v>722400</v>
      </c>
      <c r="B102" s="11" t="s">
        <v>48</v>
      </c>
      <c r="C102" s="52">
        <v>120302100</v>
      </c>
      <c r="D102" s="52">
        <v>4168400</v>
      </c>
    </row>
    <row r="103" spans="1:4" s="9" customFormat="1" x14ac:dyDescent="0.3">
      <c r="A103" s="51">
        <v>722500</v>
      </c>
      <c r="B103" s="11" t="s">
        <v>86</v>
      </c>
      <c r="C103" s="52">
        <v>28995300</v>
      </c>
      <c r="D103" s="52">
        <v>17830900</v>
      </c>
    </row>
    <row r="104" spans="1:4" s="9" customFormat="1" ht="19.5" x14ac:dyDescent="0.3">
      <c r="A104" s="19" t="s">
        <v>4</v>
      </c>
      <c r="B104" s="14" t="s">
        <v>198</v>
      </c>
      <c r="C104" s="46">
        <f t="shared" ref="C104:D104" si="141">SUM(C105)</f>
        <v>33466100</v>
      </c>
      <c r="D104" s="46">
        <f t="shared" si="141"/>
        <v>9000</v>
      </c>
    </row>
    <row r="105" spans="1:4" s="9" customFormat="1" x14ac:dyDescent="0.3">
      <c r="A105" s="51">
        <v>723100</v>
      </c>
      <c r="B105" s="11" t="s">
        <v>198</v>
      </c>
      <c r="C105" s="52">
        <v>33466100</v>
      </c>
      <c r="D105" s="52">
        <v>9000</v>
      </c>
    </row>
    <row r="106" spans="1:4" s="12" customFormat="1" ht="58.5" x14ac:dyDescent="0.35">
      <c r="A106" s="19">
        <v>728000</v>
      </c>
      <c r="B106" s="14" t="s">
        <v>101</v>
      </c>
      <c r="C106" s="46">
        <f t="shared" ref="C106" si="142">C107+C108</f>
        <v>1813000</v>
      </c>
      <c r="D106" s="46">
        <f t="shared" ref="D106" si="143">D107+D108</f>
        <v>226600</v>
      </c>
    </row>
    <row r="107" spans="1:4" s="9" customFormat="1" ht="37.5" x14ac:dyDescent="0.3">
      <c r="A107" s="51">
        <v>728100</v>
      </c>
      <c r="B107" s="11" t="s">
        <v>129</v>
      </c>
      <c r="C107" s="52">
        <v>1813000</v>
      </c>
      <c r="D107" s="52">
        <v>0</v>
      </c>
    </row>
    <row r="108" spans="1:4" s="9" customFormat="1" ht="37.5" x14ac:dyDescent="0.3">
      <c r="A108" s="51">
        <v>728200</v>
      </c>
      <c r="B108" s="11" t="s">
        <v>130</v>
      </c>
      <c r="C108" s="52">
        <v>0</v>
      </c>
      <c r="D108" s="52">
        <v>226600</v>
      </c>
    </row>
    <row r="109" spans="1:4" s="17" customFormat="1" ht="19.5" x14ac:dyDescent="0.2">
      <c r="A109" s="53">
        <v>729000</v>
      </c>
      <c r="B109" s="14" t="s">
        <v>77</v>
      </c>
      <c r="C109" s="46">
        <f t="shared" ref="C109:D109" si="144">SUM(C110)</f>
        <v>2003600</v>
      </c>
      <c r="D109" s="46">
        <f t="shared" si="144"/>
        <v>111500</v>
      </c>
    </row>
    <row r="110" spans="1:4" s="9" customFormat="1" x14ac:dyDescent="0.3">
      <c r="A110" s="51">
        <v>729100</v>
      </c>
      <c r="B110" s="11" t="s">
        <v>77</v>
      </c>
      <c r="C110" s="52">
        <v>2003600</v>
      </c>
      <c r="D110" s="52">
        <v>111500</v>
      </c>
    </row>
    <row r="111" spans="1:4" s="3" customFormat="1" x14ac:dyDescent="0.3">
      <c r="A111" s="16">
        <v>730000</v>
      </c>
      <c r="B111" s="5" t="s">
        <v>53</v>
      </c>
      <c r="C111" s="43">
        <f t="shared" ref="C111:D111" si="145">C112</f>
        <v>0</v>
      </c>
      <c r="D111" s="43">
        <f t="shared" si="145"/>
        <v>0</v>
      </c>
    </row>
    <row r="112" spans="1:4" s="12" customFormat="1" ht="19.5" x14ac:dyDescent="0.35">
      <c r="A112" s="6">
        <v>731000</v>
      </c>
      <c r="B112" s="14" t="s">
        <v>50</v>
      </c>
      <c r="C112" s="46">
        <f t="shared" ref="C112" si="146">C113+C114</f>
        <v>0</v>
      </c>
      <c r="D112" s="46">
        <f t="shared" ref="D112" si="147">D113+D114</f>
        <v>0</v>
      </c>
    </row>
    <row r="113" spans="1:4" s="9" customFormat="1" x14ac:dyDescent="0.3">
      <c r="A113" s="51">
        <v>731100</v>
      </c>
      <c r="B113" s="11" t="s">
        <v>54</v>
      </c>
      <c r="C113" s="52">
        <v>0</v>
      </c>
      <c r="D113" s="52">
        <v>0</v>
      </c>
    </row>
    <row r="114" spans="1:4" s="9" customFormat="1" x14ac:dyDescent="0.3">
      <c r="A114" s="51">
        <v>731200</v>
      </c>
      <c r="B114" s="11" t="s">
        <v>55</v>
      </c>
      <c r="C114" s="52">
        <v>0</v>
      </c>
      <c r="D114" s="52">
        <v>0</v>
      </c>
    </row>
    <row r="115" spans="1:4" s="9" customFormat="1" ht="37.5" x14ac:dyDescent="0.3">
      <c r="A115" s="16">
        <v>780000</v>
      </c>
      <c r="B115" s="5" t="s">
        <v>131</v>
      </c>
      <c r="C115" s="43">
        <f t="shared" ref="C115" si="148">C116+C122</f>
        <v>6495000</v>
      </c>
      <c r="D115" s="43">
        <f t="shared" ref="D115" si="149">D116+D122</f>
        <v>2188800</v>
      </c>
    </row>
    <row r="116" spans="1:4" s="12" customFormat="1" ht="19.5" x14ac:dyDescent="0.35">
      <c r="A116" s="19">
        <v>787000</v>
      </c>
      <c r="B116" s="14" t="s">
        <v>199</v>
      </c>
      <c r="C116" s="46">
        <f t="shared" ref="C116" si="150">SUM(C117:C121)</f>
        <v>425000</v>
      </c>
      <c r="D116" s="46">
        <f t="shared" ref="D116" si="151">SUM(D117:D121)</f>
        <v>0</v>
      </c>
    </row>
    <row r="117" spans="1:4" s="9" customFormat="1" x14ac:dyDescent="0.3">
      <c r="A117" s="51">
        <v>787100</v>
      </c>
      <c r="B117" s="11" t="s">
        <v>69</v>
      </c>
      <c r="C117" s="52">
        <v>0</v>
      </c>
      <c r="D117" s="52">
        <v>0</v>
      </c>
    </row>
    <row r="118" spans="1:4" s="9" customFormat="1" x14ac:dyDescent="0.3">
      <c r="A118" s="47">
        <v>787200</v>
      </c>
      <c r="B118" s="11" t="s">
        <v>70</v>
      </c>
      <c r="C118" s="52">
        <v>0</v>
      </c>
      <c r="D118" s="52">
        <v>0</v>
      </c>
    </row>
    <row r="119" spans="1:4" s="9" customFormat="1" x14ac:dyDescent="0.3">
      <c r="A119" s="51">
        <v>787300</v>
      </c>
      <c r="B119" s="11" t="s">
        <v>132</v>
      </c>
      <c r="C119" s="52">
        <v>300000</v>
      </c>
      <c r="D119" s="52">
        <v>0</v>
      </c>
    </row>
    <row r="120" spans="1:4" s="9" customFormat="1" ht="37.5" x14ac:dyDescent="0.3">
      <c r="A120" s="51">
        <v>787400</v>
      </c>
      <c r="B120" s="11" t="s">
        <v>133</v>
      </c>
      <c r="C120" s="52">
        <v>125000</v>
      </c>
      <c r="D120" s="52">
        <v>0</v>
      </c>
    </row>
    <row r="121" spans="1:4" s="9" customFormat="1" x14ac:dyDescent="0.3">
      <c r="A121" s="51">
        <v>787900</v>
      </c>
      <c r="B121" s="11" t="s">
        <v>134</v>
      </c>
      <c r="C121" s="52">
        <v>0</v>
      </c>
      <c r="D121" s="52">
        <v>0</v>
      </c>
    </row>
    <row r="122" spans="1:4" s="9" customFormat="1" ht="19.5" x14ac:dyDescent="0.3">
      <c r="A122" s="19">
        <v>788000</v>
      </c>
      <c r="B122" s="14" t="s">
        <v>103</v>
      </c>
      <c r="C122" s="43">
        <f t="shared" ref="C122:D122" si="152">C123</f>
        <v>6070000</v>
      </c>
      <c r="D122" s="43">
        <f t="shared" si="152"/>
        <v>2188800</v>
      </c>
    </row>
    <row r="123" spans="1:4" s="9" customFormat="1" x14ac:dyDescent="0.3">
      <c r="A123" s="51">
        <v>788100</v>
      </c>
      <c r="B123" s="11" t="s">
        <v>103</v>
      </c>
      <c r="C123" s="52">
        <v>6070000</v>
      </c>
      <c r="D123" s="52">
        <v>2188800</v>
      </c>
    </row>
    <row r="124" spans="1:4" s="9" customFormat="1" ht="19.5" x14ac:dyDescent="0.3">
      <c r="A124" s="19"/>
      <c r="B124" s="11"/>
      <c r="C124" s="49"/>
      <c r="D124" s="49"/>
    </row>
    <row r="125" spans="1:4" s="9" customFormat="1" x14ac:dyDescent="0.3">
      <c r="A125" s="16" t="s">
        <v>31</v>
      </c>
      <c r="B125" s="11"/>
      <c r="C125" s="50">
        <f t="shared" ref="C125" si="153">C126+C134</f>
        <v>2243700</v>
      </c>
      <c r="D125" s="50">
        <f t="shared" ref="D125" si="154">D126+D134</f>
        <v>5423700</v>
      </c>
    </row>
    <row r="126" spans="1:4" s="9" customFormat="1" ht="37.5" x14ac:dyDescent="0.3">
      <c r="A126" s="16">
        <v>810000</v>
      </c>
      <c r="B126" s="18" t="s">
        <v>135</v>
      </c>
      <c r="C126" s="50">
        <f t="shared" ref="C126" si="155">C127+C130+C132</f>
        <v>2122600</v>
      </c>
      <c r="D126" s="50">
        <f t="shared" ref="D126" si="156">D127+D130+D132</f>
        <v>4823100</v>
      </c>
    </row>
    <row r="127" spans="1:4" s="9" customFormat="1" ht="19.5" x14ac:dyDescent="0.3">
      <c r="A127" s="19">
        <v>811000</v>
      </c>
      <c r="B127" s="14" t="s">
        <v>136</v>
      </c>
      <c r="C127" s="49">
        <f t="shared" ref="C127" si="157">SUM(C128:C129)</f>
        <v>21000</v>
      </c>
      <c r="D127" s="49">
        <f t="shared" ref="D127" si="158">SUM(D128:D129)</f>
        <v>901100</v>
      </c>
    </row>
    <row r="128" spans="1:4" s="9" customFormat="1" x14ac:dyDescent="0.3">
      <c r="A128" s="47">
        <v>811100</v>
      </c>
      <c r="B128" s="11" t="s">
        <v>137</v>
      </c>
      <c r="C128" s="48">
        <v>2000</v>
      </c>
      <c r="D128" s="48">
        <v>750100</v>
      </c>
    </row>
    <row r="129" spans="1:4" s="9" customFormat="1" x14ac:dyDescent="0.3">
      <c r="A129" s="47">
        <v>811200</v>
      </c>
      <c r="B129" s="11" t="s">
        <v>138</v>
      </c>
      <c r="C129" s="48">
        <v>19000</v>
      </c>
      <c r="D129" s="48">
        <v>151000</v>
      </c>
    </row>
    <row r="130" spans="1:4" s="12" customFormat="1" ht="19.5" x14ac:dyDescent="0.35">
      <c r="A130" s="19">
        <v>813000</v>
      </c>
      <c r="B130" s="14" t="s">
        <v>139</v>
      </c>
      <c r="C130" s="49">
        <f t="shared" ref="C130:D130" si="159">C131</f>
        <v>1022400</v>
      </c>
      <c r="D130" s="49">
        <f t="shared" si="159"/>
        <v>430500</v>
      </c>
    </row>
    <row r="131" spans="1:4" s="9" customFormat="1" x14ac:dyDescent="0.3">
      <c r="A131" s="47">
        <v>813100</v>
      </c>
      <c r="B131" s="11" t="s">
        <v>212</v>
      </c>
      <c r="C131" s="48">
        <v>1022400</v>
      </c>
      <c r="D131" s="48">
        <v>430500</v>
      </c>
    </row>
    <row r="132" spans="1:4" s="12" customFormat="1" ht="39" x14ac:dyDescent="0.35">
      <c r="A132" s="19">
        <v>816000</v>
      </c>
      <c r="B132" s="14" t="s">
        <v>201</v>
      </c>
      <c r="C132" s="49">
        <f t="shared" ref="C132:D132" si="160">C133</f>
        <v>1079200</v>
      </c>
      <c r="D132" s="49">
        <f t="shared" si="160"/>
        <v>3491500</v>
      </c>
    </row>
    <row r="133" spans="1:4" s="9" customFormat="1" ht="37.5" x14ac:dyDescent="0.3">
      <c r="A133" s="47">
        <v>816100</v>
      </c>
      <c r="B133" s="11" t="s">
        <v>201</v>
      </c>
      <c r="C133" s="48">
        <v>1079200</v>
      </c>
      <c r="D133" s="48">
        <v>3491500</v>
      </c>
    </row>
    <row r="134" spans="1:4" s="12" customFormat="1" ht="58.5" x14ac:dyDescent="0.35">
      <c r="A134" s="19">
        <v>880000</v>
      </c>
      <c r="B134" s="14" t="s">
        <v>140</v>
      </c>
      <c r="C134" s="49">
        <f t="shared" ref="C134:D134" si="161">C135</f>
        <v>121100</v>
      </c>
      <c r="D134" s="49">
        <f t="shared" si="161"/>
        <v>600600</v>
      </c>
    </row>
    <row r="135" spans="1:4" s="12" customFormat="1" ht="39" x14ac:dyDescent="0.35">
      <c r="A135" s="19">
        <v>881000</v>
      </c>
      <c r="B135" s="14" t="s">
        <v>141</v>
      </c>
      <c r="C135" s="49">
        <f t="shared" ref="C135" si="162">C136+C137</f>
        <v>121100</v>
      </c>
      <c r="D135" s="49">
        <f t="shared" ref="D135" si="163">D136+D137</f>
        <v>600600</v>
      </c>
    </row>
    <row r="136" spans="1:4" s="9" customFormat="1" ht="37.5" x14ac:dyDescent="0.3">
      <c r="A136" s="47">
        <v>881100</v>
      </c>
      <c r="B136" s="11" t="s">
        <v>142</v>
      </c>
      <c r="C136" s="48">
        <v>15000</v>
      </c>
      <c r="D136" s="48">
        <v>0</v>
      </c>
    </row>
    <row r="137" spans="1:4" s="9" customFormat="1" ht="37.5" x14ac:dyDescent="0.3">
      <c r="A137" s="47">
        <v>881200</v>
      </c>
      <c r="B137" s="11" t="s">
        <v>143</v>
      </c>
      <c r="C137" s="48">
        <v>106100</v>
      </c>
      <c r="D137" s="48">
        <v>600600</v>
      </c>
    </row>
    <row r="138" spans="1:4" s="54" customFormat="1" ht="35.25" customHeight="1" x14ac:dyDescent="0.3">
      <c r="A138" s="35"/>
      <c r="B138" s="36" t="s">
        <v>32</v>
      </c>
      <c r="C138" s="37">
        <f t="shared" ref="C138" si="164">C76+C125</f>
        <v>3777218600</v>
      </c>
      <c r="D138" s="37">
        <f t="shared" ref="D138" si="165">D76+D125</f>
        <v>178190200</v>
      </c>
    </row>
    <row r="139" spans="1:4" ht="21" customHeight="1" x14ac:dyDescent="0.2">
      <c r="C139" s="25"/>
      <c r="D139" s="25"/>
    </row>
    <row r="140" spans="1:4" s="58" customFormat="1" ht="36.75" customHeight="1" x14ac:dyDescent="0.2">
      <c r="A140" s="225" t="s">
        <v>33</v>
      </c>
      <c r="B140" s="225"/>
      <c r="C140" s="225"/>
      <c r="D140" s="225"/>
    </row>
    <row r="141" spans="1:4" s="58" customFormat="1" x14ac:dyDescent="0.2">
      <c r="A141" s="55"/>
      <c r="B141" s="56"/>
      <c r="C141" s="57"/>
      <c r="D141" s="57"/>
    </row>
    <row r="142" spans="1:4" ht="93.75" x14ac:dyDescent="0.2">
      <c r="A142" s="44" t="s">
        <v>44</v>
      </c>
      <c r="B142" s="44" t="s">
        <v>47</v>
      </c>
      <c r="C142" s="1" t="s">
        <v>57</v>
      </c>
      <c r="D142" s="1" t="s">
        <v>58</v>
      </c>
    </row>
    <row r="143" spans="1:4" x14ac:dyDescent="0.2">
      <c r="A143" s="27">
        <v>1</v>
      </c>
      <c r="B143" s="28">
        <v>2</v>
      </c>
      <c r="C143" s="30">
        <v>3</v>
      </c>
      <c r="D143" s="30">
        <v>4</v>
      </c>
    </row>
    <row r="144" spans="1:4" s="60" customFormat="1" x14ac:dyDescent="0.2">
      <c r="A144" s="59" t="s">
        <v>24</v>
      </c>
      <c r="B144" s="218"/>
      <c r="C144" s="57">
        <f t="shared" ref="C144" si="166">C145+C184+C192</f>
        <v>3846539800.0078168</v>
      </c>
      <c r="D144" s="57">
        <f t="shared" ref="D144" si="167">D145+D184+D192</f>
        <v>172385200</v>
      </c>
    </row>
    <row r="145" spans="1:4" s="60" customFormat="1" x14ac:dyDescent="0.2">
      <c r="A145" s="61">
        <v>410000</v>
      </c>
      <c r="B145" s="218" t="s">
        <v>87</v>
      </c>
      <c r="C145" s="57">
        <f t="shared" ref="C145" si="168">C146+C151+C161+C168+C170+C173+C176+C178+C182</f>
        <v>3409664600.0060883</v>
      </c>
      <c r="D145" s="57">
        <f t="shared" ref="D145" si="169">D146+D151+D161+D168+D170+D173+D176+D178+D182</f>
        <v>172278300</v>
      </c>
    </row>
    <row r="146" spans="1:4" s="60" customFormat="1" ht="19.5" x14ac:dyDescent="0.2">
      <c r="A146" s="62">
        <v>411000</v>
      </c>
      <c r="B146" s="63" t="s">
        <v>200</v>
      </c>
      <c r="C146" s="64">
        <f t="shared" ref="C146" si="170">SUM(C147:C150)</f>
        <v>1006179000.0033333</v>
      </c>
      <c r="D146" s="64">
        <f t="shared" ref="D146" si="171">SUM(D147:D150)</f>
        <v>5170200</v>
      </c>
    </row>
    <row r="147" spans="1:4" s="60" customFormat="1" x14ac:dyDescent="0.2">
      <c r="A147" s="65">
        <v>411100</v>
      </c>
      <c r="B147" s="66" t="s">
        <v>88</v>
      </c>
      <c r="C147" s="67">
        <v>943819600</v>
      </c>
      <c r="D147" s="67">
        <v>2899400</v>
      </c>
    </row>
    <row r="148" spans="1:4" s="60" customFormat="1" ht="37.5" x14ac:dyDescent="0.2">
      <c r="A148" s="65">
        <v>411200</v>
      </c>
      <c r="B148" s="66" t="s">
        <v>213</v>
      </c>
      <c r="C148" s="67">
        <v>30987500</v>
      </c>
      <c r="D148" s="67">
        <v>1627400</v>
      </c>
    </row>
    <row r="149" spans="1:4" s="60" customFormat="1" ht="56.25" x14ac:dyDescent="0.2">
      <c r="A149" s="65">
        <v>411300</v>
      </c>
      <c r="B149" s="66" t="s">
        <v>89</v>
      </c>
      <c r="C149" s="67">
        <v>21259500.003333334</v>
      </c>
      <c r="D149" s="67">
        <v>256500</v>
      </c>
    </row>
    <row r="150" spans="1:4" s="60" customFormat="1" x14ac:dyDescent="0.2">
      <c r="A150" s="65">
        <v>411400</v>
      </c>
      <c r="B150" s="66" t="s">
        <v>90</v>
      </c>
      <c r="C150" s="67">
        <v>10112400</v>
      </c>
      <c r="D150" s="67">
        <v>386900</v>
      </c>
    </row>
    <row r="151" spans="1:4" s="60" customFormat="1" ht="19.5" x14ac:dyDescent="0.2">
      <c r="A151" s="62">
        <v>412000</v>
      </c>
      <c r="B151" s="68" t="s">
        <v>205</v>
      </c>
      <c r="C151" s="64">
        <f t="shared" ref="C151" si="172">SUM(C152:C160)</f>
        <v>134897900.00275472</v>
      </c>
      <c r="D151" s="64">
        <f t="shared" ref="D151" si="173">SUM(D152:D160)</f>
        <v>18672500</v>
      </c>
    </row>
    <row r="152" spans="1:4" s="60" customFormat="1" x14ac:dyDescent="0.2">
      <c r="A152" s="65">
        <v>412100</v>
      </c>
      <c r="B152" s="66" t="s">
        <v>91</v>
      </c>
      <c r="C152" s="67">
        <v>2727000</v>
      </c>
      <c r="D152" s="67">
        <v>343000</v>
      </c>
    </row>
    <row r="153" spans="1:4" s="60" customFormat="1" ht="37.5" x14ac:dyDescent="0.2">
      <c r="A153" s="65">
        <v>412200</v>
      </c>
      <c r="B153" s="66" t="s">
        <v>214</v>
      </c>
      <c r="C153" s="67">
        <v>34611300</v>
      </c>
      <c r="D153" s="67">
        <v>4093400</v>
      </c>
    </row>
    <row r="154" spans="1:4" s="60" customFormat="1" x14ac:dyDescent="0.2">
      <c r="A154" s="65">
        <v>412300</v>
      </c>
      <c r="B154" s="66" t="s">
        <v>92</v>
      </c>
      <c r="C154" s="67">
        <v>11875300.001779964</v>
      </c>
      <c r="D154" s="67">
        <v>875300</v>
      </c>
    </row>
    <row r="155" spans="1:4" s="60" customFormat="1" x14ac:dyDescent="0.2">
      <c r="A155" s="65">
        <v>412400</v>
      </c>
      <c r="B155" s="66" t="s">
        <v>93</v>
      </c>
      <c r="C155" s="67">
        <v>3230900.0009747427</v>
      </c>
      <c r="D155" s="67">
        <v>1020000</v>
      </c>
    </row>
    <row r="156" spans="1:4" s="60" customFormat="1" x14ac:dyDescent="0.2">
      <c r="A156" s="65">
        <v>412500</v>
      </c>
      <c r="B156" s="66" t="s">
        <v>94</v>
      </c>
      <c r="C156" s="67">
        <v>6703200</v>
      </c>
      <c r="D156" s="67">
        <v>1184500</v>
      </c>
    </row>
    <row r="157" spans="1:4" s="60" customFormat="1" x14ac:dyDescent="0.2">
      <c r="A157" s="65">
        <v>412600</v>
      </c>
      <c r="B157" s="66" t="s">
        <v>215</v>
      </c>
      <c r="C157" s="67">
        <v>9630900</v>
      </c>
      <c r="D157" s="67">
        <v>1361700</v>
      </c>
    </row>
    <row r="158" spans="1:4" s="60" customFormat="1" x14ac:dyDescent="0.2">
      <c r="A158" s="65">
        <v>412700</v>
      </c>
      <c r="B158" s="66" t="s">
        <v>202</v>
      </c>
      <c r="C158" s="67">
        <v>32229000</v>
      </c>
      <c r="D158" s="67">
        <v>1880400</v>
      </c>
    </row>
    <row r="159" spans="1:4" s="60" customFormat="1" ht="37.5" x14ac:dyDescent="0.2">
      <c r="A159" s="65">
        <v>412800</v>
      </c>
      <c r="B159" s="66" t="s">
        <v>216</v>
      </c>
      <c r="C159" s="67">
        <v>28500</v>
      </c>
      <c r="D159" s="67">
        <v>54100</v>
      </c>
    </row>
    <row r="160" spans="1:4" s="60" customFormat="1" x14ac:dyDescent="0.2">
      <c r="A160" s="65">
        <v>412900</v>
      </c>
      <c r="B160" s="66" t="s">
        <v>95</v>
      </c>
      <c r="C160" s="67">
        <v>33861800</v>
      </c>
      <c r="D160" s="67">
        <v>7860100</v>
      </c>
    </row>
    <row r="161" spans="1:4" s="69" customFormat="1" ht="39" x14ac:dyDescent="0.2">
      <c r="A161" s="62">
        <v>413000</v>
      </c>
      <c r="B161" s="68" t="s">
        <v>206</v>
      </c>
      <c r="C161" s="64">
        <f>SUM(C162:C167)</f>
        <v>132485200</v>
      </c>
      <c r="D161" s="64">
        <f t="shared" ref="D161" si="174">SUM(D162:D167)</f>
        <v>37200</v>
      </c>
    </row>
    <row r="162" spans="1:4" s="58" customFormat="1" x14ac:dyDescent="0.2">
      <c r="A162" s="70">
        <v>413100</v>
      </c>
      <c r="B162" s="66" t="s">
        <v>96</v>
      </c>
      <c r="C162" s="67">
        <v>82185500</v>
      </c>
      <c r="D162" s="67">
        <v>0</v>
      </c>
    </row>
    <row r="163" spans="1:4" s="69" customFormat="1" ht="37.5" x14ac:dyDescent="0.2">
      <c r="A163" s="70">
        <v>413300</v>
      </c>
      <c r="B163" s="66" t="s">
        <v>97</v>
      </c>
      <c r="C163" s="67">
        <v>5360300</v>
      </c>
      <c r="D163" s="67">
        <v>2000</v>
      </c>
    </row>
    <row r="164" spans="1:4" s="58" customFormat="1" ht="37.5" x14ac:dyDescent="0.2">
      <c r="A164" s="70">
        <v>413400</v>
      </c>
      <c r="B164" s="66" t="s">
        <v>98</v>
      </c>
      <c r="C164" s="67">
        <v>39899500</v>
      </c>
      <c r="D164" s="67">
        <v>0</v>
      </c>
    </row>
    <row r="165" spans="1:4" s="58" customFormat="1" x14ac:dyDescent="0.2">
      <c r="A165" s="70">
        <v>413700</v>
      </c>
      <c r="B165" s="66" t="s">
        <v>217</v>
      </c>
      <c r="C165" s="67">
        <v>4943700</v>
      </c>
      <c r="D165" s="67">
        <v>0</v>
      </c>
    </row>
    <row r="166" spans="1:4" s="58" customFormat="1" ht="37.5" x14ac:dyDescent="0.2">
      <c r="A166" s="70">
        <v>413800</v>
      </c>
      <c r="B166" s="66" t="s">
        <v>144</v>
      </c>
      <c r="C166" s="67">
        <v>50000</v>
      </c>
      <c r="D166" s="67">
        <v>0</v>
      </c>
    </row>
    <row r="167" spans="1:4" s="58" customFormat="1" x14ac:dyDescent="0.2">
      <c r="A167" s="70">
        <v>413900</v>
      </c>
      <c r="B167" s="66" t="s">
        <v>99</v>
      </c>
      <c r="C167" s="67">
        <v>46200</v>
      </c>
      <c r="D167" s="67">
        <v>35200</v>
      </c>
    </row>
    <row r="168" spans="1:4" s="58" customFormat="1" ht="19.5" x14ac:dyDescent="0.2">
      <c r="A168" s="62">
        <v>414000</v>
      </c>
      <c r="B168" s="68" t="s">
        <v>104</v>
      </c>
      <c r="C168" s="64">
        <f>SUM(C169)</f>
        <v>140090000</v>
      </c>
      <c r="D168" s="64">
        <f t="shared" ref="D168" si="175">SUM(D169)</f>
        <v>0</v>
      </c>
    </row>
    <row r="169" spans="1:4" s="58" customFormat="1" x14ac:dyDescent="0.2">
      <c r="A169" s="65">
        <v>414100</v>
      </c>
      <c r="B169" s="66" t="s">
        <v>104</v>
      </c>
      <c r="C169" s="67">
        <v>140090000</v>
      </c>
      <c r="D169" s="67">
        <v>0</v>
      </c>
    </row>
    <row r="170" spans="1:4" s="58" customFormat="1" ht="19.5" x14ac:dyDescent="0.2">
      <c r="A170" s="62">
        <v>415000</v>
      </c>
      <c r="B170" s="68" t="s">
        <v>50</v>
      </c>
      <c r="C170" s="64">
        <f>SUM(C171:C172)</f>
        <v>229229000</v>
      </c>
      <c r="D170" s="64">
        <f t="shared" ref="D170" si="176">SUM(D171:D172)</f>
        <v>148203300</v>
      </c>
    </row>
    <row r="171" spans="1:4" s="58" customFormat="1" x14ac:dyDescent="0.2">
      <c r="A171" s="65">
        <v>415100</v>
      </c>
      <c r="B171" s="66" t="s">
        <v>65</v>
      </c>
      <c r="C171" s="67">
        <v>2349700</v>
      </c>
      <c r="D171" s="67">
        <v>0</v>
      </c>
    </row>
    <row r="172" spans="1:4" s="58" customFormat="1" x14ac:dyDescent="0.2">
      <c r="A172" s="65">
        <v>415200</v>
      </c>
      <c r="B172" s="66" t="s">
        <v>66</v>
      </c>
      <c r="C172" s="67">
        <v>226879300</v>
      </c>
      <c r="D172" s="67">
        <v>148203300</v>
      </c>
    </row>
    <row r="173" spans="1:4" s="58" customFormat="1" ht="39" x14ac:dyDescent="0.2">
      <c r="A173" s="62">
        <v>416000</v>
      </c>
      <c r="B173" s="68" t="s">
        <v>207</v>
      </c>
      <c r="C173" s="64">
        <f>SUM(C174:C175)</f>
        <v>399386100</v>
      </c>
      <c r="D173" s="64">
        <f t="shared" ref="D173" si="177">SUM(D174:D175)</f>
        <v>3200</v>
      </c>
    </row>
    <row r="174" spans="1:4" s="58" customFormat="1" ht="37.5" x14ac:dyDescent="0.2">
      <c r="A174" s="65">
        <v>416100</v>
      </c>
      <c r="B174" s="66" t="s">
        <v>218</v>
      </c>
      <c r="C174" s="67">
        <v>388096100</v>
      </c>
      <c r="D174" s="67">
        <v>0</v>
      </c>
    </row>
    <row r="175" spans="1:4" s="58" customFormat="1" ht="37.5" x14ac:dyDescent="0.2">
      <c r="A175" s="65">
        <v>416300</v>
      </c>
      <c r="B175" s="66" t="s">
        <v>219</v>
      </c>
      <c r="C175" s="67">
        <v>11290000</v>
      </c>
      <c r="D175" s="67">
        <v>3200</v>
      </c>
    </row>
    <row r="176" spans="1:4" s="58" customFormat="1" ht="39" x14ac:dyDescent="0.2">
      <c r="A176" s="62">
        <v>417000</v>
      </c>
      <c r="B176" s="68" t="s">
        <v>208</v>
      </c>
      <c r="C176" s="64">
        <f>SUM(C177:C177)</f>
        <v>1361000000</v>
      </c>
      <c r="D176" s="64">
        <f t="shared" ref="D176" si="178">SUM(D177:D177)</f>
        <v>0</v>
      </c>
    </row>
    <row r="177" spans="1:4" s="58" customFormat="1" x14ac:dyDescent="0.2">
      <c r="A177" s="65">
        <v>417100</v>
      </c>
      <c r="B177" s="66" t="s">
        <v>67</v>
      </c>
      <c r="C177" s="67">
        <v>1361000000</v>
      </c>
      <c r="D177" s="67">
        <v>0</v>
      </c>
    </row>
    <row r="178" spans="1:4" s="58" customFormat="1" ht="19.5" x14ac:dyDescent="0.2">
      <c r="A178" s="71">
        <v>418000</v>
      </c>
      <c r="B178" s="72" t="s">
        <v>209</v>
      </c>
      <c r="C178" s="64">
        <f t="shared" ref="C178" si="179">C181+C179+C180</f>
        <v>195000</v>
      </c>
      <c r="D178" s="64">
        <f t="shared" ref="D178" si="180">D181+D179+D180</f>
        <v>106400</v>
      </c>
    </row>
    <row r="179" spans="1:4" s="58" customFormat="1" x14ac:dyDescent="0.2">
      <c r="A179" s="40">
        <v>418200</v>
      </c>
      <c r="B179" s="41" t="s">
        <v>145</v>
      </c>
      <c r="C179" s="67">
        <v>35200</v>
      </c>
      <c r="D179" s="67">
        <v>40000</v>
      </c>
    </row>
    <row r="180" spans="1:4" s="58" customFormat="1" x14ac:dyDescent="0.2">
      <c r="A180" s="40">
        <v>418300</v>
      </c>
      <c r="B180" s="41" t="s">
        <v>220</v>
      </c>
      <c r="C180" s="67">
        <v>0</v>
      </c>
      <c r="D180" s="67">
        <v>400</v>
      </c>
    </row>
    <row r="181" spans="1:4" s="58" customFormat="1" x14ac:dyDescent="0.2">
      <c r="A181" s="70">
        <v>418400</v>
      </c>
      <c r="B181" s="41" t="s">
        <v>146</v>
      </c>
      <c r="C181" s="67">
        <v>159800</v>
      </c>
      <c r="D181" s="67">
        <v>66000</v>
      </c>
    </row>
    <row r="182" spans="1:4" s="69" customFormat="1" ht="19.5" x14ac:dyDescent="0.2">
      <c r="A182" s="62">
        <v>419000</v>
      </c>
      <c r="B182" s="68" t="s">
        <v>210</v>
      </c>
      <c r="C182" s="64">
        <f t="shared" ref="C182:D182" si="181">C183</f>
        <v>6202400</v>
      </c>
      <c r="D182" s="64">
        <f t="shared" si="181"/>
        <v>85500</v>
      </c>
    </row>
    <row r="183" spans="1:4" s="58" customFormat="1" x14ac:dyDescent="0.2">
      <c r="A183" s="65">
        <v>419100</v>
      </c>
      <c r="B183" s="66" t="s">
        <v>210</v>
      </c>
      <c r="C183" s="67">
        <v>6202400</v>
      </c>
      <c r="D183" s="67">
        <v>85500</v>
      </c>
    </row>
    <row r="184" spans="1:4" s="58" customFormat="1" ht="37.5" x14ac:dyDescent="0.2">
      <c r="A184" s="61">
        <v>480000</v>
      </c>
      <c r="B184" s="218" t="s">
        <v>147</v>
      </c>
      <c r="C184" s="57">
        <f t="shared" ref="C184" si="182">C185+C190</f>
        <v>435161900.00172853</v>
      </c>
      <c r="D184" s="57">
        <f t="shared" ref="D184" si="183">D185+D190</f>
        <v>106900</v>
      </c>
    </row>
    <row r="185" spans="1:4" s="58" customFormat="1" ht="19.5" x14ac:dyDescent="0.2">
      <c r="A185" s="62">
        <v>487000</v>
      </c>
      <c r="B185" s="68" t="s">
        <v>199</v>
      </c>
      <c r="C185" s="64">
        <f t="shared" ref="C185" si="184">SUM(C186:C189)</f>
        <v>355230800.00172853</v>
      </c>
      <c r="D185" s="64">
        <f t="shared" ref="D185" si="185">SUM(D186:D189)</f>
        <v>77900</v>
      </c>
    </row>
    <row r="186" spans="1:4" s="58" customFormat="1" x14ac:dyDescent="0.2">
      <c r="A186" s="65">
        <v>487100</v>
      </c>
      <c r="B186" s="66" t="s">
        <v>203</v>
      </c>
      <c r="C186" s="67">
        <v>276900</v>
      </c>
      <c r="D186" s="67">
        <v>0</v>
      </c>
    </row>
    <row r="187" spans="1:4" s="58" customFormat="1" x14ac:dyDescent="0.2">
      <c r="A187" s="73">
        <v>487300</v>
      </c>
      <c r="B187" s="66" t="s">
        <v>148</v>
      </c>
      <c r="C187" s="67">
        <v>99811600.001728505</v>
      </c>
      <c r="D187" s="67">
        <v>77900</v>
      </c>
    </row>
    <row r="188" spans="1:4" s="58" customFormat="1" ht="37.5" x14ac:dyDescent="0.2">
      <c r="A188" s="65">
        <v>487400</v>
      </c>
      <c r="B188" s="65" t="s">
        <v>149</v>
      </c>
      <c r="C188" s="67">
        <v>255142300</v>
      </c>
      <c r="D188" s="67">
        <v>0</v>
      </c>
    </row>
    <row r="189" spans="1:4" s="58" customFormat="1" x14ac:dyDescent="0.2">
      <c r="A189" s="65">
        <v>487900</v>
      </c>
      <c r="B189" s="65" t="s">
        <v>150</v>
      </c>
      <c r="C189" s="67">
        <v>0</v>
      </c>
      <c r="D189" s="67">
        <v>0</v>
      </c>
    </row>
    <row r="190" spans="1:4" s="58" customFormat="1" ht="19.5" x14ac:dyDescent="0.2">
      <c r="A190" s="62">
        <v>488000</v>
      </c>
      <c r="B190" s="68" t="s">
        <v>103</v>
      </c>
      <c r="C190" s="64">
        <f>SUM(C191)</f>
        <v>79931100</v>
      </c>
      <c r="D190" s="64">
        <f t="shared" ref="D190" si="186">SUM(D191)</f>
        <v>29000</v>
      </c>
    </row>
    <row r="191" spans="1:4" s="58" customFormat="1" x14ac:dyDescent="0.2">
      <c r="A191" s="65">
        <v>488100</v>
      </c>
      <c r="B191" s="66" t="s">
        <v>103</v>
      </c>
      <c r="C191" s="67">
        <v>79931100</v>
      </c>
      <c r="D191" s="67">
        <v>29000</v>
      </c>
    </row>
    <row r="192" spans="1:4" s="60" customFormat="1" ht="19.5" x14ac:dyDescent="0.2">
      <c r="A192" s="71" t="s">
        <v>1</v>
      </c>
      <c r="B192" s="68" t="s">
        <v>62</v>
      </c>
      <c r="C192" s="64">
        <f t="shared" ref="C192:D192" si="187">SUM(C193)</f>
        <v>1713300</v>
      </c>
      <c r="D192" s="64">
        <f t="shared" si="187"/>
        <v>0</v>
      </c>
    </row>
    <row r="193" spans="1:4" s="58" customFormat="1" x14ac:dyDescent="0.2">
      <c r="A193" s="40" t="s">
        <v>1</v>
      </c>
      <c r="B193" s="66" t="s">
        <v>62</v>
      </c>
      <c r="C193" s="67">
        <v>1713300</v>
      </c>
      <c r="D193" s="67">
        <v>0</v>
      </c>
    </row>
    <row r="194" spans="1:4" s="58" customFormat="1" x14ac:dyDescent="0.2">
      <c r="A194" s="65"/>
      <c r="B194" s="66"/>
      <c r="C194" s="67"/>
      <c r="D194" s="67"/>
    </row>
    <row r="195" spans="1:4" s="58" customFormat="1" x14ac:dyDescent="0.2">
      <c r="A195" s="74" t="s">
        <v>34</v>
      </c>
      <c r="B195" s="66"/>
      <c r="C195" s="57">
        <f t="shared" ref="C195" si="188">C196+C214</f>
        <v>162920100</v>
      </c>
      <c r="D195" s="57">
        <f t="shared" ref="D195" si="189">D196+D214</f>
        <v>15023300</v>
      </c>
    </row>
    <row r="196" spans="1:4" s="60" customFormat="1" ht="37.5" x14ac:dyDescent="0.2">
      <c r="A196" s="61">
        <v>510000</v>
      </c>
      <c r="B196" s="218" t="s">
        <v>151</v>
      </c>
      <c r="C196" s="57">
        <f>C197+C207+C210+C212+C205</f>
        <v>162417100</v>
      </c>
      <c r="D196" s="57">
        <f t="shared" ref="D196" si="190">D197+D207+D210+D212+D205</f>
        <v>15023300</v>
      </c>
    </row>
    <row r="197" spans="1:4" s="58" customFormat="1" ht="19.5" x14ac:dyDescent="0.2">
      <c r="A197" s="62">
        <v>511000</v>
      </c>
      <c r="B197" s="68" t="s">
        <v>152</v>
      </c>
      <c r="C197" s="64">
        <f t="shared" ref="C197" si="191">SUM(C198:C204)</f>
        <v>146365800</v>
      </c>
      <c r="D197" s="64">
        <f t="shared" ref="D197" si="192">SUM(D198:D204)</f>
        <v>10647900</v>
      </c>
    </row>
    <row r="198" spans="1:4" s="60" customFormat="1" x14ac:dyDescent="0.2">
      <c r="A198" s="73">
        <v>511100</v>
      </c>
      <c r="B198" s="66" t="s">
        <v>153</v>
      </c>
      <c r="C198" s="67">
        <v>105778700</v>
      </c>
      <c r="D198" s="67">
        <v>1528600</v>
      </c>
    </row>
    <row r="199" spans="1:4" s="60" customFormat="1" ht="37.5" x14ac:dyDescent="0.2">
      <c r="A199" s="65">
        <v>511200</v>
      </c>
      <c r="B199" s="66" t="s">
        <v>154</v>
      </c>
      <c r="C199" s="67">
        <v>7051800</v>
      </c>
      <c r="D199" s="67">
        <v>1511000</v>
      </c>
    </row>
    <row r="200" spans="1:4" s="60" customFormat="1" x14ac:dyDescent="0.2">
      <c r="A200" s="65">
        <v>511300</v>
      </c>
      <c r="B200" s="66" t="s">
        <v>155</v>
      </c>
      <c r="C200" s="67">
        <v>29736500</v>
      </c>
      <c r="D200" s="67">
        <v>7275100</v>
      </c>
    </row>
    <row r="201" spans="1:4" s="60" customFormat="1" x14ac:dyDescent="0.2">
      <c r="A201" s="65">
        <v>511400</v>
      </c>
      <c r="B201" s="66" t="s">
        <v>156</v>
      </c>
      <c r="C201" s="67">
        <v>37500</v>
      </c>
      <c r="D201" s="67">
        <v>43300</v>
      </c>
    </row>
    <row r="202" spans="1:4" s="60" customFormat="1" x14ac:dyDescent="0.2">
      <c r="A202" s="65">
        <v>511500</v>
      </c>
      <c r="B202" s="66" t="s">
        <v>221</v>
      </c>
      <c r="C202" s="67">
        <v>0</v>
      </c>
      <c r="D202" s="67">
        <v>109000</v>
      </c>
    </row>
    <row r="203" spans="1:4" s="60" customFormat="1" x14ac:dyDescent="0.2">
      <c r="A203" s="70">
        <v>511600</v>
      </c>
      <c r="B203" s="66" t="s">
        <v>157</v>
      </c>
      <c r="C203" s="67">
        <v>3000</v>
      </c>
      <c r="D203" s="67">
        <v>0</v>
      </c>
    </row>
    <row r="204" spans="1:4" s="58" customFormat="1" x14ac:dyDescent="0.2">
      <c r="A204" s="65">
        <v>511700</v>
      </c>
      <c r="B204" s="66" t="s">
        <v>158</v>
      </c>
      <c r="C204" s="67">
        <v>3758300</v>
      </c>
      <c r="D204" s="67">
        <v>180900</v>
      </c>
    </row>
    <row r="205" spans="1:4" s="58" customFormat="1" ht="19.5" x14ac:dyDescent="0.2">
      <c r="A205" s="62">
        <v>512000</v>
      </c>
      <c r="B205" s="68" t="s">
        <v>159</v>
      </c>
      <c r="C205" s="64">
        <f t="shared" ref="C205:D205" si="193">C206</f>
        <v>0</v>
      </c>
      <c r="D205" s="64">
        <f t="shared" si="193"/>
        <v>9100</v>
      </c>
    </row>
    <row r="206" spans="1:4" s="58" customFormat="1" x14ac:dyDescent="0.2">
      <c r="A206" s="65">
        <v>512100</v>
      </c>
      <c r="B206" s="66" t="s">
        <v>159</v>
      </c>
      <c r="C206" s="67">
        <v>0</v>
      </c>
      <c r="D206" s="67">
        <v>9100</v>
      </c>
    </row>
    <row r="207" spans="1:4" s="58" customFormat="1" ht="19.5" x14ac:dyDescent="0.2">
      <c r="A207" s="62">
        <v>513000</v>
      </c>
      <c r="B207" s="68" t="s">
        <v>160</v>
      </c>
      <c r="C207" s="64">
        <f>SUM(C208:C209)</f>
        <v>6461300</v>
      </c>
      <c r="D207" s="64">
        <f t="shared" ref="D207" si="194">SUM(D209:D209)</f>
        <v>33000</v>
      </c>
    </row>
    <row r="208" spans="1:4" s="58" customFormat="1" x14ac:dyDescent="0.2">
      <c r="A208" s="65">
        <v>513100</v>
      </c>
      <c r="B208" s="66" t="s">
        <v>222</v>
      </c>
      <c r="C208" s="67">
        <v>45000</v>
      </c>
      <c r="D208" s="67">
        <v>0</v>
      </c>
    </row>
    <row r="209" spans="1:4" s="58" customFormat="1" ht="18.75" customHeight="1" x14ac:dyDescent="0.2">
      <c r="A209" s="65">
        <v>513700</v>
      </c>
      <c r="B209" s="66" t="s">
        <v>161</v>
      </c>
      <c r="C209" s="67">
        <v>6416300</v>
      </c>
      <c r="D209" s="67">
        <v>33000</v>
      </c>
    </row>
    <row r="210" spans="1:4" s="58" customFormat="1" ht="39" x14ac:dyDescent="0.2">
      <c r="A210" s="62">
        <v>516000</v>
      </c>
      <c r="B210" s="68" t="s">
        <v>162</v>
      </c>
      <c r="C210" s="64">
        <f t="shared" ref="C210:D210" si="195">SUM(C211)</f>
        <v>9296300</v>
      </c>
      <c r="D210" s="64">
        <f t="shared" si="195"/>
        <v>3383300</v>
      </c>
    </row>
    <row r="211" spans="1:4" s="69" customFormat="1" ht="34.5" customHeight="1" x14ac:dyDescent="0.2">
      <c r="A211" s="65">
        <v>516100</v>
      </c>
      <c r="B211" s="66" t="s">
        <v>162</v>
      </c>
      <c r="C211" s="67">
        <v>9296300</v>
      </c>
      <c r="D211" s="67">
        <v>3383300</v>
      </c>
    </row>
    <row r="212" spans="1:4" s="69" customFormat="1" ht="39" x14ac:dyDescent="0.2">
      <c r="A212" s="72">
        <v>518000</v>
      </c>
      <c r="B212" s="68" t="s">
        <v>163</v>
      </c>
      <c r="C212" s="64">
        <f t="shared" ref="C212:D212" si="196">C213</f>
        <v>293700</v>
      </c>
      <c r="D212" s="64">
        <f t="shared" si="196"/>
        <v>950000</v>
      </c>
    </row>
    <row r="213" spans="1:4" s="69" customFormat="1" ht="37.5" x14ac:dyDescent="0.2">
      <c r="A213" s="75">
        <v>518100</v>
      </c>
      <c r="B213" s="66" t="s">
        <v>163</v>
      </c>
      <c r="C213" s="67">
        <v>293700</v>
      </c>
      <c r="D213" s="67">
        <v>950000</v>
      </c>
    </row>
    <row r="214" spans="1:4" s="69" customFormat="1" ht="19.5" x14ac:dyDescent="0.2">
      <c r="A214" s="71">
        <v>580000</v>
      </c>
      <c r="B214" s="72" t="s">
        <v>164</v>
      </c>
      <c r="C214" s="64">
        <f t="shared" ref="C214:D215" si="197">C215</f>
        <v>503000</v>
      </c>
      <c r="D214" s="64">
        <f t="shared" si="197"/>
        <v>0</v>
      </c>
    </row>
    <row r="215" spans="1:4" s="69" customFormat="1" ht="19.5" x14ac:dyDescent="0.2">
      <c r="A215" s="71">
        <v>581000</v>
      </c>
      <c r="B215" s="72" t="s">
        <v>165</v>
      </c>
      <c r="C215" s="64">
        <f t="shared" si="197"/>
        <v>503000</v>
      </c>
      <c r="D215" s="64">
        <f t="shared" si="197"/>
        <v>0</v>
      </c>
    </row>
    <row r="216" spans="1:4" s="69" customFormat="1" ht="19.5" x14ac:dyDescent="0.2">
      <c r="A216" s="70">
        <v>581200</v>
      </c>
      <c r="B216" s="41" t="s">
        <v>166</v>
      </c>
      <c r="C216" s="67">
        <v>503000</v>
      </c>
      <c r="D216" s="67">
        <v>0</v>
      </c>
    </row>
    <row r="217" spans="1:4" s="77" customFormat="1" ht="39.75" customHeight="1" x14ac:dyDescent="0.2">
      <c r="A217" s="76"/>
      <c r="B217" s="36" t="s">
        <v>35</v>
      </c>
      <c r="C217" s="37">
        <f t="shared" ref="C217" si="198">C144+C195</f>
        <v>4009459900.0078168</v>
      </c>
      <c r="D217" s="37">
        <f t="shared" ref="D217" si="199">D144+D195</f>
        <v>187408500</v>
      </c>
    </row>
    <row r="218" spans="1:4" s="60" customFormat="1" x14ac:dyDescent="0.2">
      <c r="A218" s="65"/>
      <c r="B218" s="66"/>
      <c r="C218" s="67"/>
      <c r="D218" s="67"/>
    </row>
    <row r="219" spans="1:4" s="60" customFormat="1" x14ac:dyDescent="0.2">
      <c r="A219" s="65"/>
      <c r="B219" s="66"/>
      <c r="C219" s="67"/>
      <c r="D219" s="67"/>
    </row>
    <row r="220" spans="1:4" s="60" customFormat="1" x14ac:dyDescent="0.2">
      <c r="A220" s="55" t="s">
        <v>19</v>
      </c>
      <c r="B220" s="66"/>
      <c r="C220" s="67"/>
      <c r="D220" s="67"/>
    </row>
    <row r="221" spans="1:4" s="60" customFormat="1" x14ac:dyDescent="0.2">
      <c r="A221" s="65"/>
      <c r="B221" s="66"/>
      <c r="C221" s="67"/>
      <c r="D221" s="67"/>
    </row>
    <row r="222" spans="1:4" ht="111.75" customHeight="1" x14ac:dyDescent="0.2">
      <c r="A222" s="44" t="s">
        <v>44</v>
      </c>
      <c r="B222" s="44" t="s">
        <v>47</v>
      </c>
      <c r="C222" s="1" t="s">
        <v>57</v>
      </c>
      <c r="D222" s="1" t="s">
        <v>58</v>
      </c>
    </row>
    <row r="223" spans="1:4" x14ac:dyDescent="0.2">
      <c r="A223" s="27">
        <v>1</v>
      </c>
      <c r="B223" s="28">
        <v>2</v>
      </c>
      <c r="C223" s="30">
        <v>3</v>
      </c>
      <c r="D223" s="30">
        <v>4</v>
      </c>
    </row>
    <row r="224" spans="1:4" s="77" customFormat="1" ht="19.5" customHeight="1" x14ac:dyDescent="0.2">
      <c r="A224" s="78"/>
      <c r="B224" s="79" t="s">
        <v>20</v>
      </c>
      <c r="C224" s="80">
        <f t="shared" ref="C224" si="200">C225+C239+C252+C271</f>
        <v>232241300</v>
      </c>
      <c r="D224" s="80">
        <f t="shared" ref="D224" si="201">D225+D239+D252+D271</f>
        <v>9218300</v>
      </c>
    </row>
    <row r="225" spans="1:4" s="60" customFormat="1" ht="37.5" x14ac:dyDescent="0.2">
      <c r="A225" s="81"/>
      <c r="B225" s="218" t="s">
        <v>36</v>
      </c>
      <c r="C225" s="57">
        <f t="shared" ref="C225" si="202">C226-C231</f>
        <v>78966100</v>
      </c>
      <c r="D225" s="57">
        <f t="shared" ref="D225" si="203">D226-D231</f>
        <v>100000</v>
      </c>
    </row>
    <row r="226" spans="1:4" s="60" customFormat="1" x14ac:dyDescent="0.2">
      <c r="A226" s="61">
        <v>910000</v>
      </c>
      <c r="B226" s="218" t="s">
        <v>167</v>
      </c>
      <c r="C226" s="57">
        <f t="shared" ref="C226" si="204">C227+C229</f>
        <v>80037100</v>
      </c>
      <c r="D226" s="57">
        <f t="shared" ref="D226" si="205">D227+D229</f>
        <v>100000</v>
      </c>
    </row>
    <row r="227" spans="1:4" s="60" customFormat="1" ht="19.5" x14ac:dyDescent="0.2">
      <c r="A227" s="62">
        <v>911000</v>
      </c>
      <c r="B227" s="68" t="s">
        <v>111</v>
      </c>
      <c r="C227" s="64">
        <f t="shared" ref="C227:D227" si="206">SUM(C228:C228)</f>
        <v>73997900</v>
      </c>
      <c r="D227" s="64">
        <f t="shared" si="206"/>
        <v>100000</v>
      </c>
    </row>
    <row r="228" spans="1:4" s="60" customFormat="1" x14ac:dyDescent="0.2">
      <c r="A228" s="65">
        <v>911400</v>
      </c>
      <c r="B228" s="66" t="s">
        <v>168</v>
      </c>
      <c r="C228" s="67">
        <v>73997900</v>
      </c>
      <c r="D228" s="67">
        <v>100000</v>
      </c>
    </row>
    <row r="229" spans="1:4" s="82" customFormat="1" ht="39" x14ac:dyDescent="0.2">
      <c r="A229" s="62">
        <v>918000</v>
      </c>
      <c r="B229" s="68" t="s">
        <v>112</v>
      </c>
      <c r="C229" s="64">
        <f t="shared" ref="C229:D229" si="207">C230</f>
        <v>6039200</v>
      </c>
      <c r="D229" s="64">
        <f t="shared" si="207"/>
        <v>0</v>
      </c>
    </row>
    <row r="230" spans="1:4" s="60" customFormat="1" ht="38.25" customHeight="1" x14ac:dyDescent="0.2">
      <c r="A230" s="65">
        <v>918100</v>
      </c>
      <c r="B230" s="66" t="s">
        <v>169</v>
      </c>
      <c r="C230" s="67">
        <v>6039200</v>
      </c>
      <c r="D230" s="67">
        <v>0</v>
      </c>
    </row>
    <row r="231" spans="1:4" s="82" customFormat="1" ht="19.5" x14ac:dyDescent="0.2">
      <c r="A231" s="62">
        <v>610000</v>
      </c>
      <c r="B231" s="68" t="s">
        <v>170</v>
      </c>
      <c r="C231" s="64">
        <f t="shared" ref="C231" si="208">C232+C236</f>
        <v>1071000</v>
      </c>
      <c r="D231" s="64">
        <f t="shared" ref="D231" si="209">D232+D236</f>
        <v>0</v>
      </c>
    </row>
    <row r="232" spans="1:4" s="82" customFormat="1" ht="19.5" x14ac:dyDescent="0.2">
      <c r="A232" s="62">
        <v>611000</v>
      </c>
      <c r="B232" s="68" t="s">
        <v>114</v>
      </c>
      <c r="C232" s="64">
        <f t="shared" ref="C232" si="210">SUM(C233:C235)</f>
        <v>486000</v>
      </c>
      <c r="D232" s="64">
        <f t="shared" ref="D232" si="211">SUM(D233:D235)</f>
        <v>0</v>
      </c>
    </row>
    <row r="233" spans="1:4" s="60" customFormat="1" x14ac:dyDescent="0.2">
      <c r="A233" s="73">
        <v>611100</v>
      </c>
      <c r="B233" s="66" t="s">
        <v>171</v>
      </c>
      <c r="C233" s="67">
        <v>0</v>
      </c>
      <c r="D233" s="67">
        <v>0</v>
      </c>
    </row>
    <row r="234" spans="1:4" s="60" customFormat="1" x14ac:dyDescent="0.2">
      <c r="A234" s="73">
        <v>611200</v>
      </c>
      <c r="B234" s="66" t="s">
        <v>223</v>
      </c>
      <c r="C234" s="67">
        <v>486000</v>
      </c>
      <c r="D234" s="67">
        <v>0</v>
      </c>
    </row>
    <row r="235" spans="1:4" s="58" customFormat="1" x14ac:dyDescent="0.2">
      <c r="A235" s="70">
        <v>611400</v>
      </c>
      <c r="B235" s="66" t="s">
        <v>172</v>
      </c>
      <c r="C235" s="67">
        <v>0</v>
      </c>
      <c r="D235" s="67">
        <v>0</v>
      </c>
    </row>
    <row r="236" spans="1:4" s="69" customFormat="1" ht="39" x14ac:dyDescent="0.2">
      <c r="A236" s="83">
        <v>618000</v>
      </c>
      <c r="B236" s="83" t="s">
        <v>115</v>
      </c>
      <c r="C236" s="64">
        <f t="shared" ref="C236" si="212">C237+C238</f>
        <v>585000</v>
      </c>
      <c r="D236" s="64">
        <f t="shared" ref="D236" si="213">D237+D238</f>
        <v>0</v>
      </c>
    </row>
    <row r="237" spans="1:4" s="58" customFormat="1" ht="37.5" x14ac:dyDescent="0.2">
      <c r="A237" s="70">
        <v>618100</v>
      </c>
      <c r="B237" s="66" t="s">
        <v>173</v>
      </c>
      <c r="C237" s="67">
        <v>585000</v>
      </c>
      <c r="D237" s="67">
        <v>0</v>
      </c>
    </row>
    <row r="238" spans="1:4" s="58" customFormat="1" ht="37.5" x14ac:dyDescent="0.2">
      <c r="A238" s="70">
        <v>618200</v>
      </c>
      <c r="B238" s="66" t="s">
        <v>174</v>
      </c>
      <c r="C238" s="67">
        <v>0</v>
      </c>
      <c r="D238" s="67">
        <v>0</v>
      </c>
    </row>
    <row r="239" spans="1:4" s="60" customFormat="1" x14ac:dyDescent="0.2">
      <c r="A239" s="65"/>
      <c r="B239" s="18" t="s">
        <v>15</v>
      </c>
      <c r="C239" s="57">
        <f t="shared" ref="C239" si="214">C240-C244</f>
        <v>173194200</v>
      </c>
      <c r="D239" s="57">
        <f t="shared" ref="D239" si="215">D240-D244</f>
        <v>-10900</v>
      </c>
    </row>
    <row r="240" spans="1:4" s="60" customFormat="1" x14ac:dyDescent="0.2">
      <c r="A240" s="61">
        <v>920000</v>
      </c>
      <c r="B240" s="18" t="s">
        <v>175</v>
      </c>
      <c r="C240" s="57">
        <f t="shared" ref="C240:D240" si="216">C241</f>
        <v>623502000</v>
      </c>
      <c r="D240" s="57">
        <f t="shared" si="216"/>
        <v>0</v>
      </c>
    </row>
    <row r="241" spans="1:4" s="60" customFormat="1" ht="19.5" x14ac:dyDescent="0.2">
      <c r="A241" s="62">
        <v>921000</v>
      </c>
      <c r="B241" s="14" t="s">
        <v>117</v>
      </c>
      <c r="C241" s="64">
        <f t="shared" ref="C241" si="217">SUM(C242:C243)</f>
        <v>623502000</v>
      </c>
      <c r="D241" s="64">
        <f t="shared" ref="D241" si="218">SUM(D242:D243)</f>
        <v>0</v>
      </c>
    </row>
    <row r="242" spans="1:4" s="60" customFormat="1" x14ac:dyDescent="0.2">
      <c r="A242" s="65">
        <v>921100</v>
      </c>
      <c r="B242" s="11" t="s">
        <v>176</v>
      </c>
      <c r="C242" s="67">
        <v>620059700</v>
      </c>
      <c r="D242" s="67">
        <v>0</v>
      </c>
    </row>
    <row r="243" spans="1:4" s="60" customFormat="1" x14ac:dyDescent="0.2">
      <c r="A243" s="65">
        <v>921200</v>
      </c>
      <c r="B243" s="11" t="s">
        <v>177</v>
      </c>
      <c r="C243" s="67">
        <v>3442300</v>
      </c>
      <c r="D243" s="67">
        <v>0</v>
      </c>
    </row>
    <row r="244" spans="1:4" s="82" customFormat="1" ht="19.5" x14ac:dyDescent="0.2">
      <c r="A244" s="71">
        <v>620000</v>
      </c>
      <c r="B244" s="68" t="s">
        <v>178</v>
      </c>
      <c r="C244" s="64">
        <f t="shared" ref="C244" si="219">C245+C250</f>
        <v>450307800</v>
      </c>
      <c r="D244" s="64">
        <f t="shared" ref="D244" si="220">D245+D250</f>
        <v>10900</v>
      </c>
    </row>
    <row r="245" spans="1:4" s="82" customFormat="1" ht="19.5" x14ac:dyDescent="0.2">
      <c r="A245" s="71">
        <v>621000</v>
      </c>
      <c r="B245" s="68" t="s">
        <v>119</v>
      </c>
      <c r="C245" s="64">
        <f t="shared" ref="C245" si="221">SUM(C246:C249)</f>
        <v>450307800</v>
      </c>
      <c r="D245" s="64">
        <f t="shared" ref="D245" si="222">SUM(D246:D249)</f>
        <v>900</v>
      </c>
    </row>
    <row r="246" spans="1:4" s="58" customFormat="1" ht="18.75" customHeight="1" x14ac:dyDescent="0.2">
      <c r="A246" s="70">
        <v>621100</v>
      </c>
      <c r="B246" s="66" t="s">
        <v>179</v>
      </c>
      <c r="C246" s="67">
        <v>171419300</v>
      </c>
      <c r="D246" s="67">
        <v>0</v>
      </c>
    </row>
    <row r="247" spans="1:4" s="58" customFormat="1" ht="18.75" customHeight="1" x14ac:dyDescent="0.2">
      <c r="A247" s="70">
        <v>621300</v>
      </c>
      <c r="B247" s="66" t="s">
        <v>180</v>
      </c>
      <c r="C247" s="67">
        <v>51407200</v>
      </c>
      <c r="D247" s="67">
        <v>900</v>
      </c>
    </row>
    <row r="248" spans="1:4" s="58" customFormat="1" ht="37.5" x14ac:dyDescent="0.2">
      <c r="A248" s="70">
        <v>621400</v>
      </c>
      <c r="B248" s="66" t="s">
        <v>181</v>
      </c>
      <c r="C248" s="67">
        <v>219409200</v>
      </c>
      <c r="D248" s="67">
        <v>0</v>
      </c>
    </row>
    <row r="249" spans="1:4" s="58" customFormat="1" x14ac:dyDescent="0.2">
      <c r="A249" s="70">
        <v>621900</v>
      </c>
      <c r="B249" s="66" t="s">
        <v>182</v>
      </c>
      <c r="C249" s="67">
        <v>8072100</v>
      </c>
      <c r="D249" s="67">
        <v>0</v>
      </c>
    </row>
    <row r="250" spans="1:4" s="69" customFormat="1" ht="39" x14ac:dyDescent="0.2">
      <c r="A250" s="71">
        <v>628000</v>
      </c>
      <c r="B250" s="68" t="s">
        <v>120</v>
      </c>
      <c r="C250" s="64">
        <f t="shared" ref="C250:D250" si="223">C251</f>
        <v>0</v>
      </c>
      <c r="D250" s="64">
        <f t="shared" si="223"/>
        <v>10000</v>
      </c>
    </row>
    <row r="251" spans="1:4" s="58" customFormat="1" ht="37.5" x14ac:dyDescent="0.2">
      <c r="A251" s="70">
        <v>628200</v>
      </c>
      <c r="B251" s="66" t="s">
        <v>183</v>
      </c>
      <c r="C251" s="67">
        <v>0</v>
      </c>
      <c r="D251" s="67">
        <v>10000</v>
      </c>
    </row>
    <row r="252" spans="1:4" s="20" customFormat="1" x14ac:dyDescent="0.2">
      <c r="A252" s="84"/>
      <c r="B252" s="18" t="s">
        <v>37</v>
      </c>
      <c r="C252" s="57">
        <f t="shared" ref="C252" si="224">C253-C262</f>
        <v>-19919000</v>
      </c>
      <c r="D252" s="57">
        <f t="shared" ref="D252" si="225">D253-D262</f>
        <v>-14235100</v>
      </c>
    </row>
    <row r="253" spans="1:4" s="60" customFormat="1" ht="19.5" x14ac:dyDescent="0.2">
      <c r="A253" s="61">
        <v>930000</v>
      </c>
      <c r="B253" s="18" t="s">
        <v>184</v>
      </c>
      <c r="C253" s="64">
        <f t="shared" ref="C253" si="226">C254+C259</f>
        <v>29242300</v>
      </c>
      <c r="D253" s="64">
        <f t="shared" ref="D253" si="227">D254+D259</f>
        <v>59504500</v>
      </c>
    </row>
    <row r="254" spans="1:4" s="82" customFormat="1" ht="19.5" x14ac:dyDescent="0.2">
      <c r="A254" s="62">
        <v>931000</v>
      </c>
      <c r="B254" s="14" t="s">
        <v>122</v>
      </c>
      <c r="C254" s="64">
        <f t="shared" ref="C254" si="228">SUM(C255:C258)</f>
        <v>10708600</v>
      </c>
      <c r="D254" s="64">
        <f t="shared" ref="D254" si="229">SUM(D255:D258)</f>
        <v>59270500</v>
      </c>
    </row>
    <row r="255" spans="1:4" x14ac:dyDescent="0.2">
      <c r="A255" s="65">
        <v>931100</v>
      </c>
      <c r="B255" s="11" t="s">
        <v>185</v>
      </c>
      <c r="C255" s="25">
        <v>1300000</v>
      </c>
      <c r="D255" s="25">
        <v>1199200</v>
      </c>
    </row>
    <row r="256" spans="1:4" x14ac:dyDescent="0.2">
      <c r="A256" s="65">
        <v>931200</v>
      </c>
      <c r="B256" s="11" t="s">
        <v>186</v>
      </c>
      <c r="C256" s="25">
        <v>3530000</v>
      </c>
      <c r="D256" s="25">
        <v>57721300</v>
      </c>
    </row>
    <row r="257" spans="1:4" x14ac:dyDescent="0.2">
      <c r="A257" s="65">
        <v>931300</v>
      </c>
      <c r="B257" s="11" t="s">
        <v>187</v>
      </c>
      <c r="C257" s="25">
        <v>5853600</v>
      </c>
      <c r="D257" s="25"/>
    </row>
    <row r="258" spans="1:4" x14ac:dyDescent="0.2">
      <c r="A258" s="65">
        <v>931900</v>
      </c>
      <c r="B258" s="11" t="s">
        <v>122</v>
      </c>
      <c r="C258" s="25">
        <v>25000</v>
      </c>
      <c r="D258" s="25">
        <v>350000</v>
      </c>
    </row>
    <row r="259" spans="1:4" s="86" customFormat="1" ht="38.25" customHeight="1" x14ac:dyDescent="0.2">
      <c r="A259" s="62">
        <v>938000</v>
      </c>
      <c r="B259" s="14" t="s">
        <v>123</v>
      </c>
      <c r="C259" s="85">
        <f t="shared" ref="C259" si="230">C260+C261</f>
        <v>18533700</v>
      </c>
      <c r="D259" s="85">
        <f t="shared" ref="D259" si="231">D260+D261</f>
        <v>234000</v>
      </c>
    </row>
    <row r="260" spans="1:4" ht="37.5" x14ac:dyDescent="0.2">
      <c r="A260" s="65">
        <v>938100</v>
      </c>
      <c r="B260" s="11" t="s">
        <v>188</v>
      </c>
      <c r="C260" s="25">
        <v>17033700</v>
      </c>
      <c r="D260" s="25">
        <v>40000</v>
      </c>
    </row>
    <row r="261" spans="1:4" ht="37.5" x14ac:dyDescent="0.2">
      <c r="A261" s="65">
        <v>938200</v>
      </c>
      <c r="B261" s="11" t="s">
        <v>189</v>
      </c>
      <c r="C261" s="25">
        <v>1500000</v>
      </c>
      <c r="D261" s="25">
        <v>194000</v>
      </c>
    </row>
    <row r="262" spans="1:4" s="86" customFormat="1" ht="19.5" x14ac:dyDescent="0.2">
      <c r="A262" s="71">
        <v>630000</v>
      </c>
      <c r="B262" s="68" t="s">
        <v>190</v>
      </c>
      <c r="C262" s="85">
        <f t="shared" ref="C262" si="232">C263+C268</f>
        <v>49161300</v>
      </c>
      <c r="D262" s="85">
        <f t="shared" ref="D262" si="233">D263+D268</f>
        <v>73739600</v>
      </c>
    </row>
    <row r="263" spans="1:4" s="86" customFormat="1" ht="19.5" x14ac:dyDescent="0.2">
      <c r="A263" s="71">
        <v>631000</v>
      </c>
      <c r="B263" s="68" t="s">
        <v>191</v>
      </c>
      <c r="C263" s="85">
        <f t="shared" ref="C263" si="234">SUM(C264:C267)</f>
        <v>26023300</v>
      </c>
      <c r="D263" s="85">
        <f t="shared" ref="D263" si="235">SUM(D264:D267)</f>
        <v>73639600</v>
      </c>
    </row>
    <row r="264" spans="1:4" x14ac:dyDescent="0.2">
      <c r="A264" s="70">
        <v>631100</v>
      </c>
      <c r="B264" s="66" t="s">
        <v>192</v>
      </c>
      <c r="C264" s="25">
        <v>2272200</v>
      </c>
      <c r="D264" s="25">
        <v>1314600</v>
      </c>
    </row>
    <row r="265" spans="1:4" x14ac:dyDescent="0.2">
      <c r="A265" s="70">
        <v>631200</v>
      </c>
      <c r="B265" s="66" t="s">
        <v>193</v>
      </c>
      <c r="C265" s="25">
        <v>3530000</v>
      </c>
      <c r="D265" s="25">
        <v>71236600</v>
      </c>
    </row>
    <row r="266" spans="1:4" x14ac:dyDescent="0.2">
      <c r="A266" s="70">
        <v>631300</v>
      </c>
      <c r="B266" s="66" t="s">
        <v>194</v>
      </c>
      <c r="C266" s="25">
        <v>26900</v>
      </c>
      <c r="D266" s="25">
        <v>0</v>
      </c>
    </row>
    <row r="267" spans="1:4" x14ac:dyDescent="0.2">
      <c r="A267" s="70">
        <v>631900</v>
      </c>
      <c r="B267" s="66" t="s">
        <v>125</v>
      </c>
      <c r="C267" s="25">
        <v>20194200</v>
      </c>
      <c r="D267" s="25">
        <v>1088400</v>
      </c>
    </row>
    <row r="268" spans="1:4" s="86" customFormat="1" ht="36" customHeight="1" x14ac:dyDescent="0.2">
      <c r="A268" s="71">
        <v>638000</v>
      </c>
      <c r="B268" s="68" t="s">
        <v>126</v>
      </c>
      <c r="C268" s="85">
        <f t="shared" ref="C268" si="236">C269+C270</f>
        <v>23138000</v>
      </c>
      <c r="D268" s="85">
        <f t="shared" ref="D268" si="237">D269+D270</f>
        <v>100000</v>
      </c>
    </row>
    <row r="269" spans="1:4" ht="36" customHeight="1" x14ac:dyDescent="0.2">
      <c r="A269" s="70">
        <v>638100</v>
      </c>
      <c r="B269" s="66" t="s">
        <v>195</v>
      </c>
      <c r="C269" s="25">
        <v>22057000</v>
      </c>
      <c r="D269" s="25">
        <v>100000</v>
      </c>
    </row>
    <row r="270" spans="1:4" ht="37.5" x14ac:dyDescent="0.2">
      <c r="A270" s="87">
        <v>638200</v>
      </c>
      <c r="B270" s="24" t="s">
        <v>196</v>
      </c>
      <c r="C270" s="25">
        <v>1081000</v>
      </c>
      <c r="D270" s="25">
        <v>0</v>
      </c>
    </row>
    <row r="271" spans="1:4" s="20" customFormat="1" ht="37.5" x14ac:dyDescent="0.2">
      <c r="A271" s="203" t="s">
        <v>1</v>
      </c>
      <c r="B271" s="204" t="s">
        <v>41</v>
      </c>
      <c r="C271" s="20">
        <v>0</v>
      </c>
      <c r="D271" s="32">
        <v>23364300</v>
      </c>
    </row>
    <row r="274" spans="1:4" ht="37.5" customHeight="1" x14ac:dyDescent="0.2">
      <c r="A274" s="223" t="s">
        <v>38</v>
      </c>
      <c r="B274" s="223"/>
      <c r="C274" s="223"/>
      <c r="D274" s="223"/>
    </row>
    <row r="276" spans="1:4" ht="111.75" customHeight="1" x14ac:dyDescent="0.2">
      <c r="A276" s="220" t="s">
        <v>44</v>
      </c>
      <c r="B276" s="220" t="s">
        <v>45</v>
      </c>
      <c r="C276" s="1" t="s">
        <v>57</v>
      </c>
      <c r="D276" s="1" t="s">
        <v>58</v>
      </c>
    </row>
    <row r="277" spans="1:4" x14ac:dyDescent="0.2">
      <c r="A277" s="28">
        <v>1</v>
      </c>
      <c r="B277" s="28">
        <v>2</v>
      </c>
      <c r="C277" s="30">
        <v>3</v>
      </c>
      <c r="D277" s="30">
        <v>4</v>
      </c>
    </row>
    <row r="278" spans="1:4" x14ac:dyDescent="0.2">
      <c r="A278" s="81" t="s">
        <v>5</v>
      </c>
      <c r="B278" s="66" t="s">
        <v>224</v>
      </c>
      <c r="C278" s="26">
        <v>575840439.99700296</v>
      </c>
      <c r="D278" s="26">
        <v>316700</v>
      </c>
    </row>
    <row r="279" spans="1:4" x14ac:dyDescent="0.2">
      <c r="A279" s="81" t="s">
        <v>6</v>
      </c>
      <c r="B279" s="66" t="s">
        <v>42</v>
      </c>
      <c r="C279" s="26">
        <v>0</v>
      </c>
      <c r="D279" s="26">
        <v>0</v>
      </c>
    </row>
    <row r="280" spans="1:4" x14ac:dyDescent="0.2">
      <c r="A280" s="221" t="s">
        <v>7</v>
      </c>
      <c r="B280" s="66" t="s">
        <v>68</v>
      </c>
      <c r="C280" s="26">
        <v>355366659.9993158</v>
      </c>
      <c r="D280" s="26">
        <v>11625800</v>
      </c>
    </row>
    <row r="281" spans="1:4" x14ac:dyDescent="0.2">
      <c r="A281" s="221" t="s">
        <v>8</v>
      </c>
      <c r="B281" s="66" t="s">
        <v>49</v>
      </c>
      <c r="C281" s="26">
        <v>223387800.00041974</v>
      </c>
      <c r="D281" s="26">
        <v>148799500</v>
      </c>
    </row>
    <row r="282" spans="1:4" x14ac:dyDescent="0.2">
      <c r="A282" s="221" t="s">
        <v>9</v>
      </c>
      <c r="B282" s="66" t="s">
        <v>225</v>
      </c>
      <c r="C282" s="26">
        <v>3825100</v>
      </c>
      <c r="D282" s="26">
        <v>0</v>
      </c>
    </row>
    <row r="283" spans="1:4" x14ac:dyDescent="0.2">
      <c r="A283" s="221" t="s">
        <v>10</v>
      </c>
      <c r="B283" s="66" t="s">
        <v>204</v>
      </c>
      <c r="C283" s="26">
        <v>174544200</v>
      </c>
      <c r="D283" s="26">
        <v>0</v>
      </c>
    </row>
    <row r="284" spans="1:4" x14ac:dyDescent="0.2">
      <c r="A284" s="221" t="s">
        <v>11</v>
      </c>
      <c r="B284" s="66" t="s">
        <v>56</v>
      </c>
      <c r="C284" s="26">
        <v>283841920</v>
      </c>
      <c r="D284" s="26">
        <v>0</v>
      </c>
    </row>
    <row r="285" spans="1:4" x14ac:dyDescent="0.2">
      <c r="A285" s="221" t="s">
        <v>12</v>
      </c>
      <c r="B285" s="66" t="s">
        <v>197</v>
      </c>
      <c r="C285" s="26">
        <v>48181300</v>
      </c>
      <c r="D285" s="26">
        <v>0</v>
      </c>
    </row>
    <row r="286" spans="1:4" x14ac:dyDescent="0.2">
      <c r="A286" s="221" t="s">
        <v>13</v>
      </c>
      <c r="B286" s="66" t="s">
        <v>43</v>
      </c>
      <c r="C286" s="26">
        <v>521521300</v>
      </c>
      <c r="D286" s="26">
        <v>26666500</v>
      </c>
    </row>
    <row r="287" spans="1:4" x14ac:dyDescent="0.2">
      <c r="A287" s="221">
        <v>10</v>
      </c>
      <c r="B287" s="66" t="s">
        <v>226</v>
      </c>
      <c r="C287" s="26">
        <v>1821237880</v>
      </c>
      <c r="D287" s="26">
        <v>0</v>
      </c>
    </row>
    <row r="288" spans="1:4" s="20" customFormat="1" x14ac:dyDescent="0.2">
      <c r="A288" s="222" t="s">
        <v>16</v>
      </c>
      <c r="B288" s="222"/>
      <c r="C288" s="213">
        <f t="shared" ref="C288:D288" si="238">SUM(C278:C287)</f>
        <v>4007746599.9967384</v>
      </c>
      <c r="D288" s="213">
        <f t="shared" si="238"/>
        <v>187408500</v>
      </c>
    </row>
  </sheetData>
  <mergeCells count="4">
    <mergeCell ref="A288:B288"/>
    <mergeCell ref="A274:D274"/>
    <mergeCell ref="A72:D72"/>
    <mergeCell ref="A140:D140"/>
  </mergeCells>
  <printOptions horizontalCentered="1"/>
  <pageMargins left="0" right="0" top="0" bottom="0" header="0" footer="0"/>
  <pageSetup paperSize="9" scale="60" firstPageNumber="4" orientation="portrait" useFirstPageNumber="1" r:id="rId1"/>
  <headerFooter>
    <oddFooter>&amp;C&amp;P</oddFooter>
  </headerFooter>
  <rowBreaks count="7" manualBreakCount="7">
    <brk id="54" max="5" man="1"/>
    <brk id="70" max="16383" man="1"/>
    <brk id="124" max="5" man="1"/>
    <brk id="139" max="16383" man="1"/>
    <brk id="193" max="16383" man="1"/>
    <brk id="218" max="16383" man="1"/>
    <brk id="27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15"/>
  <sheetViews>
    <sheetView view="pageBreakPreview" zoomScale="75" zoomScaleNormal="70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O9" sqref="O9"/>
    </sheetView>
  </sheetViews>
  <sheetFormatPr defaultColWidth="9.140625" defaultRowHeight="20.25" x14ac:dyDescent="0.2"/>
  <cols>
    <col min="1" max="1" width="18.7109375" style="109" customWidth="1"/>
    <col min="2" max="2" width="96.140625" style="134" customWidth="1"/>
    <col min="3" max="4" width="27.5703125" style="90" customWidth="1"/>
    <col min="5" max="16384" width="9.140625" style="97"/>
  </cols>
  <sheetData>
    <row r="1" spans="1:4" s="91" customFormat="1" x14ac:dyDescent="0.2">
      <c r="A1" s="88" t="s">
        <v>227</v>
      </c>
      <c r="B1" s="89"/>
      <c r="C1" s="215"/>
      <c r="D1" s="90"/>
    </row>
    <row r="2" spans="1:4" s="91" customFormat="1" x14ac:dyDescent="0.2">
      <c r="A2" s="92"/>
      <c r="B2" s="93"/>
      <c r="C2" s="94"/>
      <c r="D2" s="94"/>
    </row>
    <row r="3" spans="1:4" ht="124.5" customHeight="1" x14ac:dyDescent="0.2">
      <c r="A3" s="95" t="s">
        <v>44</v>
      </c>
      <c r="B3" s="95" t="s">
        <v>47</v>
      </c>
      <c r="C3" s="96" t="s">
        <v>57</v>
      </c>
      <c r="D3" s="96" t="s">
        <v>58</v>
      </c>
    </row>
    <row r="4" spans="1:4" s="100" customFormat="1" ht="18" customHeight="1" x14ac:dyDescent="0.2">
      <c r="A4" s="98">
        <v>1</v>
      </c>
      <c r="B4" s="99">
        <v>2</v>
      </c>
      <c r="C4" s="214">
        <v>3</v>
      </c>
      <c r="D4" s="98">
        <v>4</v>
      </c>
    </row>
    <row r="5" spans="1:4" x14ac:dyDescent="0.2">
      <c r="A5" s="101"/>
      <c r="B5" s="102"/>
      <c r="C5" s="103"/>
      <c r="D5" s="103"/>
    </row>
    <row r="6" spans="1:4" x14ac:dyDescent="0.2">
      <c r="A6" s="130"/>
      <c r="B6" s="131"/>
      <c r="C6" s="132"/>
      <c r="D6" s="132"/>
    </row>
    <row r="7" spans="1:4" x14ac:dyDescent="0.2">
      <c r="A7" s="130"/>
      <c r="B7" s="131"/>
      <c r="C7" s="132"/>
      <c r="D7" s="132"/>
    </row>
    <row r="8" spans="1:4" ht="20.25" customHeight="1" x14ac:dyDescent="0.2">
      <c r="A8" s="133"/>
      <c r="C8" s="135"/>
      <c r="D8" s="135"/>
    </row>
    <row r="9" spans="1:4" ht="20.25" customHeight="1" x14ac:dyDescent="0.2">
      <c r="A9" s="136" t="s">
        <v>228</v>
      </c>
      <c r="B9" s="105"/>
      <c r="C9" s="135"/>
      <c r="D9" s="135"/>
    </row>
    <row r="10" spans="1:4" ht="20.25" customHeight="1" x14ac:dyDescent="0.2">
      <c r="A10" s="137"/>
      <c r="B10" s="138" t="s">
        <v>2</v>
      </c>
      <c r="C10" s="135"/>
      <c r="D10" s="135"/>
    </row>
    <row r="11" spans="1:4" s="129" customFormat="1" ht="20.25" customHeight="1" x14ac:dyDescent="0.2">
      <c r="A11" s="104"/>
      <c r="B11" s="105"/>
      <c r="C11" s="139"/>
      <c r="D11" s="139"/>
    </row>
    <row r="12" spans="1:4" ht="20.25" customHeight="1" x14ac:dyDescent="0.2">
      <c r="A12" s="104"/>
      <c r="B12" s="105"/>
      <c r="C12" s="135"/>
      <c r="D12" s="135"/>
    </row>
    <row r="13" spans="1:4" s="91" customFormat="1" ht="20.25" customHeight="1" x14ac:dyDescent="0.2">
      <c r="A13" s="109" t="s">
        <v>524</v>
      </c>
      <c r="B13" s="110"/>
      <c r="C13" s="135"/>
      <c r="D13" s="135"/>
    </row>
    <row r="14" spans="1:4" s="91" customFormat="1" ht="20.25" customHeight="1" x14ac:dyDescent="0.2">
      <c r="A14" s="109" t="s">
        <v>232</v>
      </c>
      <c r="B14" s="110"/>
      <c r="C14" s="135"/>
      <c r="D14" s="135"/>
    </row>
    <row r="15" spans="1:4" s="91" customFormat="1" ht="20.25" customHeight="1" x14ac:dyDescent="0.2">
      <c r="A15" s="109" t="s">
        <v>310</v>
      </c>
      <c r="B15" s="110"/>
      <c r="C15" s="135"/>
      <c r="D15" s="135"/>
    </row>
    <row r="16" spans="1:4" s="91" customFormat="1" ht="20.25" customHeight="1" x14ac:dyDescent="0.2">
      <c r="A16" s="109" t="s">
        <v>525</v>
      </c>
      <c r="B16" s="110"/>
      <c r="C16" s="135"/>
      <c r="D16" s="135"/>
    </row>
    <row r="17" spans="1:4" s="91" customFormat="1" ht="20.25" customHeight="1" x14ac:dyDescent="0.2">
      <c r="A17" s="109"/>
      <c r="B17" s="140"/>
      <c r="C17" s="128"/>
      <c r="D17" s="128"/>
    </row>
    <row r="18" spans="1:4" x14ac:dyDescent="0.2">
      <c r="A18" s="141">
        <v>410000</v>
      </c>
      <c r="B18" s="108" t="s">
        <v>87</v>
      </c>
      <c r="C18" s="142">
        <f>C19+C24+0+0+C43</f>
        <v>10294400</v>
      </c>
      <c r="D18" s="142">
        <f>D19+D24+0+0+D43</f>
        <v>0</v>
      </c>
    </row>
    <row r="19" spans="1:4" x14ac:dyDescent="0.2">
      <c r="A19" s="141">
        <v>411000</v>
      </c>
      <c r="B19" s="108" t="s">
        <v>200</v>
      </c>
      <c r="C19" s="142">
        <f t="shared" ref="C19" si="0">SUM(C20:C23)</f>
        <v>3128900</v>
      </c>
      <c r="D19" s="142">
        <f t="shared" ref="D19" si="1">SUM(D20:D23)</f>
        <v>0</v>
      </c>
    </row>
    <row r="20" spans="1:4" x14ac:dyDescent="0.2">
      <c r="A20" s="115">
        <v>411100</v>
      </c>
      <c r="B20" s="110" t="s">
        <v>88</v>
      </c>
      <c r="C20" s="119">
        <v>2993900</v>
      </c>
      <c r="D20" s="119">
        <v>0</v>
      </c>
    </row>
    <row r="21" spans="1:4" ht="40.5" x14ac:dyDescent="0.2">
      <c r="A21" s="115">
        <v>411200</v>
      </c>
      <c r="B21" s="110" t="s">
        <v>213</v>
      </c>
      <c r="C21" s="119">
        <v>80000</v>
      </c>
      <c r="D21" s="119">
        <v>0</v>
      </c>
    </row>
    <row r="22" spans="1:4" ht="40.5" x14ac:dyDescent="0.2">
      <c r="A22" s="115">
        <v>411300</v>
      </c>
      <c r="B22" s="110" t="s">
        <v>89</v>
      </c>
      <c r="C22" s="119">
        <v>22000</v>
      </c>
      <c r="D22" s="119">
        <v>0</v>
      </c>
    </row>
    <row r="23" spans="1:4" x14ac:dyDescent="0.2">
      <c r="A23" s="115">
        <v>411400</v>
      </c>
      <c r="B23" s="110" t="s">
        <v>90</v>
      </c>
      <c r="C23" s="119">
        <v>33000</v>
      </c>
      <c r="D23" s="119">
        <v>0</v>
      </c>
    </row>
    <row r="24" spans="1:4" x14ac:dyDescent="0.2">
      <c r="A24" s="141">
        <v>412000</v>
      </c>
      <c r="B24" s="112" t="s">
        <v>205</v>
      </c>
      <c r="C24" s="142">
        <f t="shared" ref="C24" si="2">SUM(C25:C42)</f>
        <v>7165000</v>
      </c>
      <c r="D24" s="142">
        <f t="shared" ref="D24" si="3">SUM(D25:D42)</f>
        <v>0</v>
      </c>
    </row>
    <row r="25" spans="1:4" x14ac:dyDescent="0.2">
      <c r="A25" s="115">
        <v>412100</v>
      </c>
      <c r="B25" s="114" t="s">
        <v>91</v>
      </c>
      <c r="C25" s="119">
        <v>36000</v>
      </c>
      <c r="D25" s="119">
        <v>0</v>
      </c>
    </row>
    <row r="26" spans="1:4" ht="40.5" x14ac:dyDescent="0.2">
      <c r="A26" s="115">
        <v>412200</v>
      </c>
      <c r="B26" s="110" t="s">
        <v>214</v>
      </c>
      <c r="C26" s="119">
        <v>300000</v>
      </c>
      <c r="D26" s="119">
        <v>0</v>
      </c>
    </row>
    <row r="27" spans="1:4" x14ac:dyDescent="0.2">
      <c r="A27" s="115">
        <v>412300</v>
      </c>
      <c r="B27" s="110" t="s">
        <v>92</v>
      </c>
      <c r="C27" s="119">
        <v>145000</v>
      </c>
      <c r="D27" s="119">
        <v>0</v>
      </c>
    </row>
    <row r="28" spans="1:4" x14ac:dyDescent="0.2">
      <c r="A28" s="115">
        <v>412400</v>
      </c>
      <c r="B28" s="110" t="s">
        <v>93</v>
      </c>
      <c r="C28" s="119">
        <v>4000</v>
      </c>
      <c r="D28" s="119">
        <v>0</v>
      </c>
    </row>
    <row r="29" spans="1:4" x14ac:dyDescent="0.2">
      <c r="A29" s="115">
        <v>412500</v>
      </c>
      <c r="B29" s="110" t="s">
        <v>94</v>
      </c>
      <c r="C29" s="119">
        <v>280000</v>
      </c>
      <c r="D29" s="119">
        <v>0</v>
      </c>
    </row>
    <row r="30" spans="1:4" x14ac:dyDescent="0.2">
      <c r="A30" s="115">
        <v>412600</v>
      </c>
      <c r="B30" s="110" t="s">
        <v>215</v>
      </c>
      <c r="C30" s="119">
        <v>390000</v>
      </c>
      <c r="D30" s="119">
        <v>0</v>
      </c>
    </row>
    <row r="31" spans="1:4" x14ac:dyDescent="0.2">
      <c r="A31" s="115">
        <v>412700</v>
      </c>
      <c r="B31" s="110" t="s">
        <v>202</v>
      </c>
      <c r="C31" s="119">
        <v>174200</v>
      </c>
      <c r="D31" s="119">
        <v>0</v>
      </c>
    </row>
    <row r="32" spans="1:4" ht="40.5" x14ac:dyDescent="0.2">
      <c r="A32" s="115">
        <v>412800</v>
      </c>
      <c r="B32" s="114" t="s">
        <v>216</v>
      </c>
      <c r="C32" s="119">
        <v>5000</v>
      </c>
      <c r="D32" s="119">
        <v>0</v>
      </c>
    </row>
    <row r="33" spans="1:4" x14ac:dyDescent="0.2">
      <c r="A33" s="115">
        <v>412900</v>
      </c>
      <c r="B33" s="114" t="s">
        <v>526</v>
      </c>
      <c r="C33" s="119">
        <v>5000</v>
      </c>
      <c r="D33" s="119">
        <v>0</v>
      </c>
    </row>
    <row r="34" spans="1:4" x14ac:dyDescent="0.2">
      <c r="A34" s="115">
        <v>412900</v>
      </c>
      <c r="B34" s="114" t="s">
        <v>294</v>
      </c>
      <c r="C34" s="119">
        <v>450000</v>
      </c>
      <c r="D34" s="119">
        <v>0</v>
      </c>
    </row>
    <row r="35" spans="1:4" x14ac:dyDescent="0.2">
      <c r="A35" s="115">
        <v>412900</v>
      </c>
      <c r="B35" s="114" t="s">
        <v>311</v>
      </c>
      <c r="C35" s="119">
        <v>175000</v>
      </c>
      <c r="D35" s="119">
        <v>0</v>
      </c>
    </row>
    <row r="36" spans="1:4" ht="40.5" x14ac:dyDescent="0.2">
      <c r="A36" s="115">
        <v>412900</v>
      </c>
      <c r="B36" s="114" t="s">
        <v>312</v>
      </c>
      <c r="C36" s="119">
        <v>8500</v>
      </c>
      <c r="D36" s="119">
        <v>0</v>
      </c>
    </row>
    <row r="37" spans="1:4" ht="40.5" x14ac:dyDescent="0.2">
      <c r="A37" s="115">
        <v>412900</v>
      </c>
      <c r="B37" s="114" t="s">
        <v>313</v>
      </c>
      <c r="C37" s="119">
        <v>6000</v>
      </c>
      <c r="D37" s="119">
        <v>0</v>
      </c>
    </row>
    <row r="38" spans="1:4" x14ac:dyDescent="0.2">
      <c r="A38" s="115">
        <v>412900</v>
      </c>
      <c r="B38" s="114" t="s">
        <v>295</v>
      </c>
      <c r="C38" s="119">
        <v>135000</v>
      </c>
      <c r="D38" s="119">
        <v>0</v>
      </c>
    </row>
    <row r="39" spans="1:4" x14ac:dyDescent="0.2">
      <c r="A39" s="115">
        <v>412900</v>
      </c>
      <c r="B39" s="110" t="s">
        <v>296</v>
      </c>
      <c r="C39" s="119">
        <v>1000</v>
      </c>
      <c r="D39" s="119">
        <v>0</v>
      </c>
    </row>
    <row r="40" spans="1:4" ht="40.5" x14ac:dyDescent="0.2">
      <c r="A40" s="115">
        <v>412900</v>
      </c>
      <c r="B40" s="110" t="s">
        <v>527</v>
      </c>
      <c r="C40" s="119">
        <v>3348000</v>
      </c>
      <c r="D40" s="119">
        <v>0</v>
      </c>
    </row>
    <row r="41" spans="1:4" ht="40.5" x14ac:dyDescent="0.2">
      <c r="A41" s="115">
        <v>412900</v>
      </c>
      <c r="B41" s="110" t="s">
        <v>528</v>
      </c>
      <c r="C41" s="119">
        <v>956500</v>
      </c>
      <c r="D41" s="119">
        <v>0</v>
      </c>
    </row>
    <row r="42" spans="1:4" ht="40.5" x14ac:dyDescent="0.2">
      <c r="A42" s="115">
        <v>412900</v>
      </c>
      <c r="B42" s="110" t="s">
        <v>529</v>
      </c>
      <c r="C42" s="119">
        <v>745800</v>
      </c>
      <c r="D42" s="119">
        <v>0</v>
      </c>
    </row>
    <row r="43" spans="1:4" s="123" customFormat="1" x14ac:dyDescent="0.2">
      <c r="A43" s="107">
        <v>419000</v>
      </c>
      <c r="B43" s="112" t="s">
        <v>210</v>
      </c>
      <c r="C43" s="142">
        <f t="shared" ref="C43" si="4">C44</f>
        <v>500</v>
      </c>
      <c r="D43" s="142">
        <f t="shared" ref="D43" si="5">D44</f>
        <v>0</v>
      </c>
    </row>
    <row r="44" spans="1:4" x14ac:dyDescent="0.2">
      <c r="A44" s="109">
        <v>419100</v>
      </c>
      <c r="B44" s="110" t="s">
        <v>210</v>
      </c>
      <c r="C44" s="119">
        <v>500</v>
      </c>
      <c r="D44" s="119">
        <v>0</v>
      </c>
    </row>
    <row r="45" spans="1:4" x14ac:dyDescent="0.2">
      <c r="A45" s="141">
        <v>510000</v>
      </c>
      <c r="B45" s="112" t="s">
        <v>151</v>
      </c>
      <c r="C45" s="142">
        <f>C46+C49</f>
        <v>417000</v>
      </c>
      <c r="D45" s="142">
        <f>D46+D49</f>
        <v>0</v>
      </c>
    </row>
    <row r="46" spans="1:4" x14ac:dyDescent="0.2">
      <c r="A46" s="141">
        <v>511000</v>
      </c>
      <c r="B46" s="112" t="s">
        <v>152</v>
      </c>
      <c r="C46" s="142">
        <f>SUM(C47:C48)</f>
        <v>360000</v>
      </c>
      <c r="D46" s="142">
        <f>SUM(D47:D48)</f>
        <v>0</v>
      </c>
    </row>
    <row r="47" spans="1:4" ht="40.5" x14ac:dyDescent="0.2">
      <c r="A47" s="115">
        <v>511200</v>
      </c>
      <c r="B47" s="110" t="s">
        <v>154</v>
      </c>
      <c r="C47" s="119">
        <v>85000</v>
      </c>
      <c r="D47" s="119">
        <v>0</v>
      </c>
    </row>
    <row r="48" spans="1:4" x14ac:dyDescent="0.2">
      <c r="A48" s="115">
        <v>511300</v>
      </c>
      <c r="B48" s="110" t="s">
        <v>155</v>
      </c>
      <c r="C48" s="119">
        <v>275000</v>
      </c>
      <c r="D48" s="119">
        <v>0</v>
      </c>
    </row>
    <row r="49" spans="1:4" ht="40.5" x14ac:dyDescent="0.2">
      <c r="A49" s="141">
        <v>516000</v>
      </c>
      <c r="B49" s="112" t="s">
        <v>162</v>
      </c>
      <c r="C49" s="142">
        <f t="shared" ref="C49" si="6">C50</f>
        <v>57000</v>
      </c>
      <c r="D49" s="142">
        <f t="shared" ref="D49" si="7">D50</f>
        <v>0</v>
      </c>
    </row>
    <row r="50" spans="1:4" x14ac:dyDescent="0.2">
      <c r="A50" s="115">
        <v>516100</v>
      </c>
      <c r="B50" s="110" t="s">
        <v>162</v>
      </c>
      <c r="C50" s="119">
        <v>57000</v>
      </c>
      <c r="D50" s="119">
        <v>0</v>
      </c>
    </row>
    <row r="51" spans="1:4" s="123" customFormat="1" x14ac:dyDescent="0.2">
      <c r="A51" s="141">
        <v>630000</v>
      </c>
      <c r="B51" s="112" t="s">
        <v>190</v>
      </c>
      <c r="C51" s="142">
        <f>0+C52</f>
        <v>95000</v>
      </c>
      <c r="D51" s="142">
        <f>0+D52</f>
        <v>0</v>
      </c>
    </row>
    <row r="52" spans="1:4" s="123" customFormat="1" ht="40.5" x14ac:dyDescent="0.2">
      <c r="A52" s="141">
        <v>638000</v>
      </c>
      <c r="B52" s="112" t="s">
        <v>126</v>
      </c>
      <c r="C52" s="142">
        <f t="shared" ref="C52" si="8">C53</f>
        <v>95000</v>
      </c>
      <c r="D52" s="142">
        <f t="shared" ref="D52" si="9">D53</f>
        <v>0</v>
      </c>
    </row>
    <row r="53" spans="1:4" x14ac:dyDescent="0.2">
      <c r="A53" s="115">
        <v>638100</v>
      </c>
      <c r="B53" s="110" t="s">
        <v>195</v>
      </c>
      <c r="C53" s="119">
        <v>95000</v>
      </c>
      <c r="D53" s="119">
        <v>0</v>
      </c>
    </row>
    <row r="54" spans="1:4" x14ac:dyDescent="0.2">
      <c r="A54" s="143"/>
      <c r="B54" s="144" t="s">
        <v>229</v>
      </c>
      <c r="C54" s="145">
        <f>C18+C45+C51</f>
        <v>10806400</v>
      </c>
      <c r="D54" s="145">
        <f>D18+D45+D51</f>
        <v>0</v>
      </c>
    </row>
    <row r="55" spans="1:4" s="91" customFormat="1" x14ac:dyDescent="0.2">
      <c r="A55" s="101"/>
      <c r="B55" s="146"/>
      <c r="C55" s="128"/>
      <c r="D55" s="128"/>
    </row>
    <row r="56" spans="1:4" s="91" customFormat="1" x14ac:dyDescent="0.2">
      <c r="A56" s="104"/>
      <c r="B56" s="105"/>
      <c r="C56" s="111"/>
      <c r="D56" s="111"/>
    </row>
    <row r="57" spans="1:4" s="91" customFormat="1" x14ac:dyDescent="0.2">
      <c r="A57" s="109" t="s">
        <v>530</v>
      </c>
      <c r="B57" s="112"/>
      <c r="C57" s="111"/>
      <c r="D57" s="111"/>
    </row>
    <row r="58" spans="1:4" s="91" customFormat="1" x14ac:dyDescent="0.2">
      <c r="A58" s="109" t="s">
        <v>233</v>
      </c>
      <c r="B58" s="112"/>
      <c r="C58" s="111"/>
      <c r="D58" s="111"/>
    </row>
    <row r="59" spans="1:4" s="91" customFormat="1" x14ac:dyDescent="0.2">
      <c r="A59" s="109" t="s">
        <v>314</v>
      </c>
      <c r="B59" s="112"/>
      <c r="C59" s="111"/>
      <c r="D59" s="111"/>
    </row>
    <row r="60" spans="1:4" s="91" customFormat="1" x14ac:dyDescent="0.2">
      <c r="A60" s="109" t="s">
        <v>525</v>
      </c>
      <c r="B60" s="112"/>
      <c r="C60" s="111"/>
      <c r="D60" s="111"/>
    </row>
    <row r="61" spans="1:4" s="91" customFormat="1" x14ac:dyDescent="0.2">
      <c r="A61" s="109"/>
      <c r="B61" s="140"/>
      <c r="C61" s="128"/>
      <c r="D61" s="128"/>
    </row>
    <row r="62" spans="1:4" s="91" customFormat="1" x14ac:dyDescent="0.2">
      <c r="A62" s="107">
        <v>410000</v>
      </c>
      <c r="B62" s="108" t="s">
        <v>87</v>
      </c>
      <c r="C62" s="106">
        <f>C63+C68+C83+0+C86</f>
        <v>11306500</v>
      </c>
      <c r="D62" s="106">
        <f>D63+D68+D83+0+D86</f>
        <v>0</v>
      </c>
    </row>
    <row r="63" spans="1:4" s="91" customFormat="1" x14ac:dyDescent="0.2">
      <c r="A63" s="107">
        <v>411000</v>
      </c>
      <c r="B63" s="108" t="s">
        <v>200</v>
      </c>
      <c r="C63" s="106">
        <f t="shared" ref="C63" si="10">SUM(C64:C67)</f>
        <v>7722500</v>
      </c>
      <c r="D63" s="106">
        <f t="shared" ref="D63" si="11">SUM(D64:D67)</f>
        <v>0</v>
      </c>
    </row>
    <row r="64" spans="1:4" s="91" customFormat="1" x14ac:dyDescent="0.2">
      <c r="A64" s="109">
        <v>411100</v>
      </c>
      <c r="B64" s="110" t="s">
        <v>88</v>
      </c>
      <c r="C64" s="119">
        <v>7046300</v>
      </c>
      <c r="D64" s="119">
        <v>0</v>
      </c>
    </row>
    <row r="65" spans="1:4" s="91" customFormat="1" ht="40.5" x14ac:dyDescent="0.2">
      <c r="A65" s="109">
        <v>411200</v>
      </c>
      <c r="B65" s="110" t="s">
        <v>213</v>
      </c>
      <c r="C65" s="119">
        <v>545600</v>
      </c>
      <c r="D65" s="119">
        <v>0</v>
      </c>
    </row>
    <row r="66" spans="1:4" s="91" customFormat="1" ht="40.5" x14ac:dyDescent="0.2">
      <c r="A66" s="109">
        <v>411300</v>
      </c>
      <c r="B66" s="110" t="s">
        <v>89</v>
      </c>
      <c r="C66" s="119">
        <v>45000</v>
      </c>
      <c r="D66" s="119">
        <v>0</v>
      </c>
    </row>
    <row r="67" spans="1:4" s="91" customFormat="1" x14ac:dyDescent="0.2">
      <c r="A67" s="109">
        <v>411400</v>
      </c>
      <c r="B67" s="110" t="s">
        <v>90</v>
      </c>
      <c r="C67" s="119">
        <v>85600</v>
      </c>
      <c r="D67" s="119">
        <v>0</v>
      </c>
    </row>
    <row r="68" spans="1:4" s="91" customFormat="1" x14ac:dyDescent="0.2">
      <c r="A68" s="107">
        <v>412000</v>
      </c>
      <c r="B68" s="112" t="s">
        <v>205</v>
      </c>
      <c r="C68" s="106">
        <f>SUM(C69:C82)</f>
        <v>3034000</v>
      </c>
      <c r="D68" s="106">
        <f>SUM(D69:D82)</f>
        <v>0</v>
      </c>
    </row>
    <row r="69" spans="1:4" s="91" customFormat="1" ht="40.5" x14ac:dyDescent="0.2">
      <c r="A69" s="109">
        <v>412200</v>
      </c>
      <c r="B69" s="110" t="s">
        <v>214</v>
      </c>
      <c r="C69" s="119">
        <v>146000</v>
      </c>
      <c r="D69" s="119">
        <v>0</v>
      </c>
    </row>
    <row r="70" spans="1:4" s="91" customFormat="1" x14ac:dyDescent="0.2">
      <c r="A70" s="109">
        <v>412300</v>
      </c>
      <c r="B70" s="110" t="s">
        <v>92</v>
      </c>
      <c r="C70" s="119">
        <v>100000</v>
      </c>
      <c r="D70" s="119">
        <v>0</v>
      </c>
    </row>
    <row r="71" spans="1:4" s="91" customFormat="1" x14ac:dyDescent="0.2">
      <c r="A71" s="109">
        <v>412500</v>
      </c>
      <c r="B71" s="110" t="s">
        <v>94</v>
      </c>
      <c r="C71" s="119">
        <v>110000</v>
      </c>
      <c r="D71" s="119">
        <v>0</v>
      </c>
    </row>
    <row r="72" spans="1:4" s="91" customFormat="1" x14ac:dyDescent="0.2">
      <c r="A72" s="109">
        <v>412600</v>
      </c>
      <c r="B72" s="110" t="s">
        <v>215</v>
      </c>
      <c r="C72" s="119">
        <v>300000</v>
      </c>
      <c r="D72" s="119">
        <v>0</v>
      </c>
    </row>
    <row r="73" spans="1:4" s="91" customFormat="1" x14ac:dyDescent="0.2">
      <c r="A73" s="109">
        <v>412600</v>
      </c>
      <c r="B73" s="110" t="s">
        <v>531</v>
      </c>
      <c r="C73" s="119">
        <v>219400</v>
      </c>
      <c r="D73" s="119">
        <v>0</v>
      </c>
    </row>
    <row r="74" spans="1:4" s="91" customFormat="1" x14ac:dyDescent="0.2">
      <c r="A74" s="109">
        <v>412700</v>
      </c>
      <c r="B74" s="110" t="s">
        <v>202</v>
      </c>
      <c r="C74" s="119">
        <v>200000</v>
      </c>
      <c r="D74" s="119">
        <v>0</v>
      </c>
    </row>
    <row r="75" spans="1:4" s="91" customFormat="1" ht="40.5" x14ac:dyDescent="0.2">
      <c r="A75" s="109">
        <v>412800</v>
      </c>
      <c r="B75" s="110" t="s">
        <v>216</v>
      </c>
      <c r="C75" s="119">
        <v>7000</v>
      </c>
      <c r="D75" s="119">
        <v>0</v>
      </c>
    </row>
    <row r="76" spans="1:4" s="91" customFormat="1" x14ac:dyDescent="0.2">
      <c r="A76" s="109">
        <v>412900</v>
      </c>
      <c r="B76" s="114" t="s">
        <v>526</v>
      </c>
      <c r="C76" s="119">
        <v>4000</v>
      </c>
      <c r="D76" s="119">
        <v>0</v>
      </c>
    </row>
    <row r="77" spans="1:4" s="91" customFormat="1" x14ac:dyDescent="0.2">
      <c r="A77" s="109">
        <v>412900</v>
      </c>
      <c r="B77" s="110" t="s">
        <v>532</v>
      </c>
      <c r="C77" s="119">
        <v>1600000</v>
      </c>
      <c r="D77" s="119">
        <v>0</v>
      </c>
    </row>
    <row r="78" spans="1:4" s="91" customFormat="1" x14ac:dyDescent="0.2">
      <c r="A78" s="109">
        <v>412900</v>
      </c>
      <c r="B78" s="110" t="s">
        <v>294</v>
      </c>
      <c r="C78" s="119">
        <v>254300</v>
      </c>
      <c r="D78" s="119">
        <v>0</v>
      </c>
    </row>
    <row r="79" spans="1:4" s="91" customFormat="1" x14ac:dyDescent="0.2">
      <c r="A79" s="109">
        <v>412900</v>
      </c>
      <c r="B79" s="114" t="s">
        <v>311</v>
      </c>
      <c r="C79" s="119">
        <v>50000</v>
      </c>
      <c r="D79" s="119">
        <v>0</v>
      </c>
    </row>
    <row r="80" spans="1:4" s="91" customFormat="1" ht="40.5" x14ac:dyDescent="0.2">
      <c r="A80" s="109">
        <v>412900</v>
      </c>
      <c r="B80" s="114" t="s">
        <v>312</v>
      </c>
      <c r="C80" s="119">
        <v>22000</v>
      </c>
      <c r="D80" s="119">
        <v>0</v>
      </c>
    </row>
    <row r="81" spans="1:4" s="91" customFormat="1" ht="40.5" x14ac:dyDescent="0.2">
      <c r="A81" s="109">
        <v>412900</v>
      </c>
      <c r="B81" s="110" t="s">
        <v>313</v>
      </c>
      <c r="C81" s="119">
        <v>15000</v>
      </c>
      <c r="D81" s="119">
        <v>0</v>
      </c>
    </row>
    <row r="82" spans="1:4" s="91" customFormat="1" ht="40.5" x14ac:dyDescent="0.2">
      <c r="A82" s="109">
        <v>412900</v>
      </c>
      <c r="B82" s="110" t="s">
        <v>533</v>
      </c>
      <c r="C82" s="119">
        <v>6300</v>
      </c>
      <c r="D82" s="119">
        <v>0</v>
      </c>
    </row>
    <row r="83" spans="1:4" s="91" customFormat="1" x14ac:dyDescent="0.2">
      <c r="A83" s="107">
        <v>415000</v>
      </c>
      <c r="B83" s="112" t="s">
        <v>50</v>
      </c>
      <c r="C83" s="106">
        <f t="shared" ref="C83" si="12">SUM(C84:C85)</f>
        <v>537200</v>
      </c>
      <c r="D83" s="106">
        <f t="shared" ref="D83" si="13">SUM(D84:D85)</f>
        <v>0</v>
      </c>
    </row>
    <row r="84" spans="1:4" s="91" customFormat="1" x14ac:dyDescent="0.2">
      <c r="A84" s="109">
        <v>415200</v>
      </c>
      <c r="B84" s="110" t="s">
        <v>489</v>
      </c>
      <c r="C84" s="119">
        <v>500000</v>
      </c>
      <c r="D84" s="119">
        <v>0</v>
      </c>
    </row>
    <row r="85" spans="1:4" s="91" customFormat="1" x14ac:dyDescent="0.2">
      <c r="A85" s="109">
        <v>415200</v>
      </c>
      <c r="B85" s="110" t="s">
        <v>315</v>
      </c>
      <c r="C85" s="119">
        <v>37200</v>
      </c>
      <c r="D85" s="119">
        <v>0</v>
      </c>
    </row>
    <row r="86" spans="1:4" s="116" customFormat="1" ht="40.5" x14ac:dyDescent="0.2">
      <c r="A86" s="141">
        <v>416000</v>
      </c>
      <c r="B86" s="112" t="s">
        <v>207</v>
      </c>
      <c r="C86" s="106">
        <f t="shared" ref="C86" si="14">C87</f>
        <v>12800</v>
      </c>
      <c r="D86" s="106">
        <f t="shared" ref="D86" si="15">D87</f>
        <v>0</v>
      </c>
    </row>
    <row r="87" spans="1:4" s="91" customFormat="1" x14ac:dyDescent="0.2">
      <c r="A87" s="115">
        <v>416100</v>
      </c>
      <c r="B87" s="110" t="s">
        <v>230</v>
      </c>
      <c r="C87" s="119">
        <v>12800</v>
      </c>
      <c r="D87" s="119">
        <v>0</v>
      </c>
    </row>
    <row r="88" spans="1:4" s="116" customFormat="1" x14ac:dyDescent="0.2">
      <c r="A88" s="107">
        <v>480000</v>
      </c>
      <c r="B88" s="112" t="s">
        <v>147</v>
      </c>
      <c r="C88" s="106">
        <f t="shared" ref="C88:C89" si="16">C89</f>
        <v>2000</v>
      </c>
      <c r="D88" s="106">
        <f t="shared" ref="D88:D89" si="17">D89</f>
        <v>0</v>
      </c>
    </row>
    <row r="89" spans="1:4" s="116" customFormat="1" x14ac:dyDescent="0.2">
      <c r="A89" s="107">
        <v>488000</v>
      </c>
      <c r="B89" s="112" t="s">
        <v>103</v>
      </c>
      <c r="C89" s="106">
        <f t="shared" si="16"/>
        <v>2000</v>
      </c>
      <c r="D89" s="106">
        <f t="shared" si="17"/>
        <v>0</v>
      </c>
    </row>
    <row r="90" spans="1:4" s="91" customFormat="1" x14ac:dyDescent="0.2">
      <c r="A90" s="109">
        <v>488100</v>
      </c>
      <c r="B90" s="110" t="s">
        <v>103</v>
      </c>
      <c r="C90" s="119">
        <v>2000</v>
      </c>
      <c r="D90" s="119">
        <v>0</v>
      </c>
    </row>
    <row r="91" spans="1:4" s="91" customFormat="1" x14ac:dyDescent="0.2">
      <c r="A91" s="107">
        <v>510000</v>
      </c>
      <c r="B91" s="112" t="s">
        <v>151</v>
      </c>
      <c r="C91" s="106">
        <f>C92+C98+C96+0</f>
        <v>512000</v>
      </c>
      <c r="D91" s="106">
        <f>D92+D98+D96+0</f>
        <v>0</v>
      </c>
    </row>
    <row r="92" spans="1:4" s="91" customFormat="1" x14ac:dyDescent="0.2">
      <c r="A92" s="107">
        <v>511000</v>
      </c>
      <c r="B92" s="112" t="s">
        <v>152</v>
      </c>
      <c r="C92" s="106">
        <f>SUM(C93:C95)</f>
        <v>477000</v>
      </c>
      <c r="D92" s="106">
        <f>SUM(D93:D95)</f>
        <v>0</v>
      </c>
    </row>
    <row r="93" spans="1:4" s="91" customFormat="1" ht="40.5" x14ac:dyDescent="0.2">
      <c r="A93" s="109">
        <v>511200</v>
      </c>
      <c r="B93" s="110" t="s">
        <v>154</v>
      </c>
      <c r="C93" s="119">
        <v>10000</v>
      </c>
      <c r="D93" s="119">
        <v>0</v>
      </c>
    </row>
    <row r="94" spans="1:4" s="91" customFormat="1" x14ac:dyDescent="0.2">
      <c r="A94" s="109">
        <v>511300</v>
      </c>
      <c r="B94" s="110" t="s">
        <v>155</v>
      </c>
      <c r="C94" s="119">
        <v>467000</v>
      </c>
      <c r="D94" s="119">
        <v>0</v>
      </c>
    </row>
    <row r="95" spans="1:4" s="91" customFormat="1" x14ac:dyDescent="0.2">
      <c r="A95" s="109">
        <v>511700</v>
      </c>
      <c r="B95" s="110" t="s">
        <v>158</v>
      </c>
      <c r="C95" s="119">
        <v>0</v>
      </c>
      <c r="D95" s="119">
        <v>0</v>
      </c>
    </row>
    <row r="96" spans="1:4" s="116" customFormat="1" x14ac:dyDescent="0.2">
      <c r="A96" s="107">
        <v>513000</v>
      </c>
      <c r="B96" s="112" t="s">
        <v>160</v>
      </c>
      <c r="C96" s="106">
        <f t="shared" ref="C96" si="18">C97</f>
        <v>0</v>
      </c>
      <c r="D96" s="106">
        <f t="shared" ref="D96" si="19">D97</f>
        <v>0</v>
      </c>
    </row>
    <row r="97" spans="1:4" s="91" customFormat="1" x14ac:dyDescent="0.2">
      <c r="A97" s="109">
        <v>513700</v>
      </c>
      <c r="B97" s="110" t="s">
        <v>316</v>
      </c>
      <c r="C97" s="119">
        <v>0</v>
      </c>
      <c r="D97" s="119">
        <v>0</v>
      </c>
    </row>
    <row r="98" spans="1:4" s="91" customFormat="1" ht="40.5" x14ac:dyDescent="0.2">
      <c r="A98" s="107">
        <v>516000</v>
      </c>
      <c r="B98" s="112" t="s">
        <v>162</v>
      </c>
      <c r="C98" s="106">
        <f t="shared" ref="C98" si="20">C99</f>
        <v>35000</v>
      </c>
      <c r="D98" s="106">
        <f t="shared" ref="D98" si="21">D99</f>
        <v>0</v>
      </c>
    </row>
    <row r="99" spans="1:4" s="91" customFormat="1" x14ac:dyDescent="0.2">
      <c r="A99" s="109">
        <v>516100</v>
      </c>
      <c r="B99" s="110" t="s">
        <v>162</v>
      </c>
      <c r="C99" s="119">
        <v>35000</v>
      </c>
      <c r="D99" s="119">
        <v>0</v>
      </c>
    </row>
    <row r="100" spans="1:4" s="116" customFormat="1" x14ac:dyDescent="0.2">
      <c r="A100" s="107">
        <v>630000</v>
      </c>
      <c r="B100" s="112" t="s">
        <v>190</v>
      </c>
      <c r="C100" s="106">
        <f>C101+0</f>
        <v>100000</v>
      </c>
      <c r="D100" s="106">
        <f>D101+0</f>
        <v>0</v>
      </c>
    </row>
    <row r="101" spans="1:4" s="116" customFormat="1" ht="40.5" x14ac:dyDescent="0.2">
      <c r="A101" s="107">
        <v>638000</v>
      </c>
      <c r="B101" s="112" t="s">
        <v>126</v>
      </c>
      <c r="C101" s="106">
        <f t="shared" ref="C101" si="22">C102</f>
        <v>100000</v>
      </c>
      <c r="D101" s="106">
        <f t="shared" ref="D101" si="23">D102</f>
        <v>0</v>
      </c>
    </row>
    <row r="102" spans="1:4" s="91" customFormat="1" x14ac:dyDescent="0.2">
      <c r="A102" s="109">
        <v>638100</v>
      </c>
      <c r="B102" s="110" t="s">
        <v>195</v>
      </c>
      <c r="C102" s="119">
        <v>100000</v>
      </c>
      <c r="D102" s="119">
        <v>0</v>
      </c>
    </row>
    <row r="103" spans="1:4" s="91" customFormat="1" x14ac:dyDescent="0.2">
      <c r="A103" s="98"/>
      <c r="B103" s="144" t="s">
        <v>229</v>
      </c>
      <c r="C103" s="148">
        <f>C62+C91+C100+C88</f>
        <v>11920500</v>
      </c>
      <c r="D103" s="148">
        <f>D62+D91+D100+D88</f>
        <v>0</v>
      </c>
    </row>
    <row r="104" spans="1:4" s="91" customFormat="1" x14ac:dyDescent="0.2">
      <c r="A104" s="101"/>
      <c r="B104" s="105"/>
      <c r="C104" s="111"/>
      <c r="D104" s="111"/>
    </row>
    <row r="105" spans="1:4" s="91" customFormat="1" x14ac:dyDescent="0.2">
      <c r="A105" s="104"/>
      <c r="B105" s="105"/>
      <c r="C105" s="111"/>
      <c r="D105" s="111"/>
    </row>
    <row r="106" spans="1:4" s="91" customFormat="1" x14ac:dyDescent="0.2">
      <c r="A106" s="109" t="s">
        <v>534</v>
      </c>
      <c r="B106" s="112"/>
      <c r="C106" s="111"/>
      <c r="D106" s="111"/>
    </row>
    <row r="107" spans="1:4" s="91" customFormat="1" x14ac:dyDescent="0.2">
      <c r="A107" s="109" t="s">
        <v>233</v>
      </c>
      <c r="B107" s="112"/>
      <c r="C107" s="111"/>
      <c r="D107" s="111"/>
    </row>
    <row r="108" spans="1:4" s="91" customFormat="1" x14ac:dyDescent="0.2">
      <c r="A108" s="109" t="s">
        <v>317</v>
      </c>
      <c r="B108" s="112"/>
      <c r="C108" s="111"/>
      <c r="D108" s="111"/>
    </row>
    <row r="109" spans="1:4" s="91" customFormat="1" x14ac:dyDescent="0.2">
      <c r="A109" s="109" t="s">
        <v>525</v>
      </c>
      <c r="B109" s="112"/>
      <c r="C109" s="111"/>
      <c r="D109" s="111"/>
    </row>
    <row r="110" spans="1:4" s="91" customFormat="1" x14ac:dyDescent="0.2">
      <c r="A110" s="109"/>
      <c r="B110" s="140"/>
      <c r="C110" s="128"/>
      <c r="D110" s="128"/>
    </row>
    <row r="111" spans="1:4" s="91" customFormat="1" x14ac:dyDescent="0.2">
      <c r="A111" s="107">
        <v>410000</v>
      </c>
      <c r="B111" s="108" t="s">
        <v>87</v>
      </c>
      <c r="C111" s="106">
        <f t="shared" ref="C111" si="24">C112+C117+C129+C131</f>
        <v>3834500</v>
      </c>
      <c r="D111" s="106">
        <f t="shared" ref="D111" si="25">D112+D117+D129+D131</f>
        <v>0</v>
      </c>
    </row>
    <row r="112" spans="1:4" s="91" customFormat="1" x14ac:dyDescent="0.2">
      <c r="A112" s="107">
        <v>411000</v>
      </c>
      <c r="B112" s="108" t="s">
        <v>200</v>
      </c>
      <c r="C112" s="106">
        <f t="shared" ref="C112" si="26">SUM(C113:C116)</f>
        <v>3244000</v>
      </c>
      <c r="D112" s="106">
        <f t="shared" ref="D112" si="27">SUM(D113:D116)</f>
        <v>0</v>
      </c>
    </row>
    <row r="113" spans="1:4" s="91" customFormat="1" x14ac:dyDescent="0.2">
      <c r="A113" s="109">
        <v>411100</v>
      </c>
      <c r="B113" s="110" t="s">
        <v>88</v>
      </c>
      <c r="C113" s="119">
        <v>3030000</v>
      </c>
      <c r="D113" s="119">
        <v>0</v>
      </c>
    </row>
    <row r="114" spans="1:4" s="91" customFormat="1" ht="40.5" x14ac:dyDescent="0.2">
      <c r="A114" s="109">
        <v>411200</v>
      </c>
      <c r="B114" s="110" t="s">
        <v>213</v>
      </c>
      <c r="C114" s="119">
        <v>164000</v>
      </c>
      <c r="D114" s="119">
        <v>0</v>
      </c>
    </row>
    <row r="115" spans="1:4" s="91" customFormat="1" ht="40.5" x14ac:dyDescent="0.2">
      <c r="A115" s="109">
        <v>411300</v>
      </c>
      <c r="B115" s="110" t="s">
        <v>89</v>
      </c>
      <c r="C115" s="119">
        <v>25000</v>
      </c>
      <c r="D115" s="119">
        <v>0</v>
      </c>
    </row>
    <row r="116" spans="1:4" s="91" customFormat="1" x14ac:dyDescent="0.2">
      <c r="A116" s="109">
        <v>411400</v>
      </c>
      <c r="B116" s="110" t="s">
        <v>90</v>
      </c>
      <c r="C116" s="119">
        <v>25000</v>
      </c>
      <c r="D116" s="119">
        <v>0</v>
      </c>
    </row>
    <row r="117" spans="1:4" s="91" customFormat="1" x14ac:dyDescent="0.2">
      <c r="A117" s="107">
        <v>412000</v>
      </c>
      <c r="B117" s="112" t="s">
        <v>205</v>
      </c>
      <c r="C117" s="106">
        <f t="shared" ref="C117" si="28">SUM(C118:C128)</f>
        <v>405500</v>
      </c>
      <c r="D117" s="106">
        <f t="shared" ref="D117" si="29">SUM(D118:D128)</f>
        <v>0</v>
      </c>
    </row>
    <row r="118" spans="1:4" s="91" customFormat="1" ht="40.5" x14ac:dyDescent="0.2">
      <c r="A118" s="109">
        <v>412200</v>
      </c>
      <c r="B118" s="110" t="s">
        <v>214</v>
      </c>
      <c r="C118" s="119">
        <v>14000</v>
      </c>
      <c r="D118" s="119">
        <v>0</v>
      </c>
    </row>
    <row r="119" spans="1:4" s="91" customFormat="1" x14ac:dyDescent="0.2">
      <c r="A119" s="109">
        <v>412300</v>
      </c>
      <c r="B119" s="110" t="s">
        <v>92</v>
      </c>
      <c r="C119" s="119">
        <v>39000</v>
      </c>
      <c r="D119" s="119">
        <v>0</v>
      </c>
    </row>
    <row r="120" spans="1:4" s="91" customFormat="1" x14ac:dyDescent="0.2">
      <c r="A120" s="109">
        <v>412500</v>
      </c>
      <c r="B120" s="110" t="s">
        <v>94</v>
      </c>
      <c r="C120" s="119">
        <v>30000</v>
      </c>
      <c r="D120" s="119">
        <v>0</v>
      </c>
    </row>
    <row r="121" spans="1:4" s="91" customFormat="1" x14ac:dyDescent="0.2">
      <c r="A121" s="109">
        <v>412600</v>
      </c>
      <c r="B121" s="110" t="s">
        <v>215</v>
      </c>
      <c r="C121" s="119">
        <v>65000</v>
      </c>
      <c r="D121" s="119">
        <v>0</v>
      </c>
    </row>
    <row r="122" spans="1:4" s="91" customFormat="1" x14ac:dyDescent="0.2">
      <c r="A122" s="109">
        <v>412700</v>
      </c>
      <c r="B122" s="110" t="s">
        <v>202</v>
      </c>
      <c r="C122" s="119">
        <v>15000</v>
      </c>
      <c r="D122" s="119">
        <v>0</v>
      </c>
    </row>
    <row r="123" spans="1:4" s="91" customFormat="1" x14ac:dyDescent="0.2">
      <c r="A123" s="109">
        <v>412900</v>
      </c>
      <c r="B123" s="114" t="s">
        <v>526</v>
      </c>
      <c r="C123" s="119">
        <v>1500</v>
      </c>
      <c r="D123" s="119">
        <v>0</v>
      </c>
    </row>
    <row r="124" spans="1:4" s="91" customFormat="1" x14ac:dyDescent="0.2">
      <c r="A124" s="109">
        <v>412900</v>
      </c>
      <c r="B124" s="114" t="s">
        <v>297</v>
      </c>
      <c r="C124" s="119">
        <v>200000</v>
      </c>
      <c r="D124" s="119">
        <v>0</v>
      </c>
    </row>
    <row r="125" spans="1:4" s="91" customFormat="1" x14ac:dyDescent="0.2">
      <c r="A125" s="109">
        <v>412900</v>
      </c>
      <c r="B125" s="114" t="s">
        <v>311</v>
      </c>
      <c r="C125" s="119">
        <v>24000</v>
      </c>
      <c r="D125" s="119">
        <v>0</v>
      </c>
    </row>
    <row r="126" spans="1:4" s="91" customFormat="1" ht="40.5" x14ac:dyDescent="0.2">
      <c r="A126" s="109">
        <v>412900</v>
      </c>
      <c r="B126" s="114" t="s">
        <v>312</v>
      </c>
      <c r="C126" s="119">
        <v>5000</v>
      </c>
      <c r="D126" s="119">
        <v>0</v>
      </c>
    </row>
    <row r="127" spans="1:4" s="91" customFormat="1" ht="40.5" x14ac:dyDescent="0.2">
      <c r="A127" s="109">
        <v>412900</v>
      </c>
      <c r="B127" s="114" t="s">
        <v>313</v>
      </c>
      <c r="C127" s="119">
        <v>6000</v>
      </c>
      <c r="D127" s="119">
        <v>0</v>
      </c>
    </row>
    <row r="128" spans="1:4" s="91" customFormat="1" x14ac:dyDescent="0.2">
      <c r="A128" s="109">
        <v>412900</v>
      </c>
      <c r="B128" s="110" t="s">
        <v>296</v>
      </c>
      <c r="C128" s="119">
        <v>6000</v>
      </c>
      <c r="D128" s="119">
        <v>0</v>
      </c>
    </row>
    <row r="129" spans="1:4" s="91" customFormat="1" x14ac:dyDescent="0.2">
      <c r="A129" s="107">
        <v>415000</v>
      </c>
      <c r="B129" s="112" t="s">
        <v>50</v>
      </c>
      <c r="C129" s="106">
        <f t="shared" ref="C129" si="30">SUM(C130:C130)</f>
        <v>175000</v>
      </c>
      <c r="D129" s="106">
        <f t="shared" ref="D129" si="31">SUM(D130:D130)</f>
        <v>0</v>
      </c>
    </row>
    <row r="130" spans="1:4" s="91" customFormat="1" x14ac:dyDescent="0.2">
      <c r="A130" s="109">
        <v>415200</v>
      </c>
      <c r="B130" s="110" t="s">
        <v>298</v>
      </c>
      <c r="C130" s="119">
        <v>175000</v>
      </c>
      <c r="D130" s="119">
        <v>0</v>
      </c>
    </row>
    <row r="131" spans="1:4" s="116" customFormat="1" ht="40.5" x14ac:dyDescent="0.2">
      <c r="A131" s="107">
        <v>418000</v>
      </c>
      <c r="B131" s="112" t="s">
        <v>209</v>
      </c>
      <c r="C131" s="106">
        <f t="shared" ref="C131" si="32">C132</f>
        <v>10000</v>
      </c>
      <c r="D131" s="106">
        <f t="shared" ref="D131" si="33">D132</f>
        <v>0</v>
      </c>
    </row>
    <row r="132" spans="1:4" s="91" customFormat="1" x14ac:dyDescent="0.2">
      <c r="A132" s="117">
        <v>418400</v>
      </c>
      <c r="B132" s="110" t="s">
        <v>146</v>
      </c>
      <c r="C132" s="119">
        <v>10000</v>
      </c>
      <c r="D132" s="119">
        <v>0</v>
      </c>
    </row>
    <row r="133" spans="1:4" s="116" customFormat="1" x14ac:dyDescent="0.2">
      <c r="A133" s="107">
        <v>480000</v>
      </c>
      <c r="B133" s="112" t="s">
        <v>147</v>
      </c>
      <c r="C133" s="106">
        <f t="shared" ref="C133:C134" si="34">C134</f>
        <v>4000</v>
      </c>
      <c r="D133" s="106">
        <f t="shared" ref="D133:D134" si="35">D134</f>
        <v>0</v>
      </c>
    </row>
    <row r="134" spans="1:4" s="116" customFormat="1" x14ac:dyDescent="0.2">
      <c r="A134" s="107">
        <v>488000</v>
      </c>
      <c r="B134" s="112" t="s">
        <v>103</v>
      </c>
      <c r="C134" s="106">
        <f t="shared" si="34"/>
        <v>4000</v>
      </c>
      <c r="D134" s="106">
        <f t="shared" si="35"/>
        <v>0</v>
      </c>
    </row>
    <row r="135" spans="1:4" s="91" customFormat="1" x14ac:dyDescent="0.2">
      <c r="A135" s="109">
        <v>488100</v>
      </c>
      <c r="B135" s="110" t="s">
        <v>103</v>
      </c>
      <c r="C135" s="119">
        <v>4000</v>
      </c>
      <c r="D135" s="119">
        <v>0</v>
      </c>
    </row>
    <row r="136" spans="1:4" s="91" customFormat="1" x14ac:dyDescent="0.2">
      <c r="A136" s="107">
        <v>510000</v>
      </c>
      <c r="B136" s="112" t="s">
        <v>151</v>
      </c>
      <c r="C136" s="106">
        <f>C137+C139+0</f>
        <v>64000</v>
      </c>
      <c r="D136" s="106">
        <f>D137+D139+0</f>
        <v>0</v>
      </c>
    </row>
    <row r="137" spans="1:4" s="91" customFormat="1" x14ac:dyDescent="0.2">
      <c r="A137" s="107">
        <v>511000</v>
      </c>
      <c r="B137" s="112" t="s">
        <v>152</v>
      </c>
      <c r="C137" s="106">
        <f t="shared" ref="C137" si="36">SUM(C138:C138)</f>
        <v>58000</v>
      </c>
      <c r="D137" s="106">
        <f t="shared" ref="D137" si="37">SUM(D138:D138)</f>
        <v>0</v>
      </c>
    </row>
    <row r="138" spans="1:4" s="91" customFormat="1" x14ac:dyDescent="0.2">
      <c r="A138" s="109">
        <v>511300</v>
      </c>
      <c r="B138" s="110" t="s">
        <v>155</v>
      </c>
      <c r="C138" s="119">
        <v>58000</v>
      </c>
      <c r="D138" s="119">
        <v>0</v>
      </c>
    </row>
    <row r="139" spans="1:4" s="91" customFormat="1" ht="40.5" x14ac:dyDescent="0.2">
      <c r="A139" s="107">
        <v>516000</v>
      </c>
      <c r="B139" s="112" t="s">
        <v>162</v>
      </c>
      <c r="C139" s="106">
        <f t="shared" ref="C139" si="38">C140</f>
        <v>6000</v>
      </c>
      <c r="D139" s="106">
        <f t="shared" ref="D139" si="39">D140</f>
        <v>0</v>
      </c>
    </row>
    <row r="140" spans="1:4" s="91" customFormat="1" x14ac:dyDescent="0.2">
      <c r="A140" s="109">
        <v>516100</v>
      </c>
      <c r="B140" s="110" t="s">
        <v>162</v>
      </c>
      <c r="C140" s="119">
        <v>6000</v>
      </c>
      <c r="D140" s="119">
        <v>0</v>
      </c>
    </row>
    <row r="141" spans="1:4" s="116" customFormat="1" x14ac:dyDescent="0.2">
      <c r="A141" s="107">
        <v>630000</v>
      </c>
      <c r="B141" s="112" t="s">
        <v>190</v>
      </c>
      <c r="C141" s="106">
        <f>C142+0</f>
        <v>33000</v>
      </c>
      <c r="D141" s="106">
        <f>D142+0</f>
        <v>0</v>
      </c>
    </row>
    <row r="142" spans="1:4" s="116" customFormat="1" ht="40.5" x14ac:dyDescent="0.2">
      <c r="A142" s="107">
        <v>638000</v>
      </c>
      <c r="B142" s="112" t="s">
        <v>126</v>
      </c>
      <c r="C142" s="106">
        <f t="shared" ref="C142" si="40">C143</f>
        <v>33000</v>
      </c>
      <c r="D142" s="106">
        <f t="shared" ref="D142" si="41">D143</f>
        <v>0</v>
      </c>
    </row>
    <row r="143" spans="1:4" s="91" customFormat="1" x14ac:dyDescent="0.2">
      <c r="A143" s="109">
        <v>638100</v>
      </c>
      <c r="B143" s="110" t="s">
        <v>195</v>
      </c>
      <c r="C143" s="119">
        <v>33000</v>
      </c>
      <c r="D143" s="119">
        <v>0</v>
      </c>
    </row>
    <row r="144" spans="1:4" s="91" customFormat="1" x14ac:dyDescent="0.2">
      <c r="A144" s="98"/>
      <c r="B144" s="144" t="s">
        <v>229</v>
      </c>
      <c r="C144" s="148">
        <f>C111+C136+C141+C133</f>
        <v>3935500</v>
      </c>
      <c r="D144" s="148">
        <f>D111+D136+D141+D133</f>
        <v>0</v>
      </c>
    </row>
    <row r="145" spans="1:4" s="91" customFormat="1" x14ac:dyDescent="0.2">
      <c r="A145" s="101"/>
      <c r="B145" s="105"/>
      <c r="C145" s="128"/>
      <c r="D145" s="128"/>
    </row>
    <row r="146" spans="1:4" s="91" customFormat="1" x14ac:dyDescent="0.2">
      <c r="A146" s="104"/>
      <c r="B146" s="105"/>
      <c r="C146" s="111"/>
      <c r="D146" s="111"/>
    </row>
    <row r="147" spans="1:4" s="91" customFormat="1" x14ac:dyDescent="0.2">
      <c r="A147" s="109" t="s">
        <v>535</v>
      </c>
      <c r="B147" s="112"/>
      <c r="C147" s="111"/>
      <c r="D147" s="111"/>
    </row>
    <row r="148" spans="1:4" s="91" customFormat="1" x14ac:dyDescent="0.2">
      <c r="A148" s="109" t="s">
        <v>234</v>
      </c>
      <c r="B148" s="112"/>
      <c r="C148" s="111"/>
      <c r="D148" s="111"/>
    </row>
    <row r="149" spans="1:4" s="91" customFormat="1" x14ac:dyDescent="0.2">
      <c r="A149" s="109" t="s">
        <v>318</v>
      </c>
      <c r="B149" s="112"/>
      <c r="C149" s="111"/>
      <c r="D149" s="111"/>
    </row>
    <row r="150" spans="1:4" s="91" customFormat="1" x14ac:dyDescent="0.2">
      <c r="A150" s="109" t="s">
        <v>525</v>
      </c>
      <c r="B150" s="112"/>
      <c r="C150" s="111"/>
      <c r="D150" s="111"/>
    </row>
    <row r="151" spans="1:4" s="91" customFormat="1" x14ac:dyDescent="0.2">
      <c r="A151" s="109"/>
      <c r="B151" s="140"/>
      <c r="C151" s="128"/>
      <c r="D151" s="128"/>
    </row>
    <row r="152" spans="1:4" s="91" customFormat="1" x14ac:dyDescent="0.2">
      <c r="A152" s="107">
        <v>410000</v>
      </c>
      <c r="B152" s="108" t="s">
        <v>87</v>
      </c>
      <c r="C152" s="106">
        <f t="shared" ref="C152" si="42">C153+C158</f>
        <v>423200</v>
      </c>
      <c r="D152" s="106">
        <f t="shared" ref="D152" si="43">D153+D158</f>
        <v>0</v>
      </c>
    </row>
    <row r="153" spans="1:4" s="91" customFormat="1" x14ac:dyDescent="0.2">
      <c r="A153" s="107">
        <v>411000</v>
      </c>
      <c r="B153" s="108" t="s">
        <v>200</v>
      </c>
      <c r="C153" s="106">
        <f t="shared" ref="C153" si="44">SUM(C154:C157)</f>
        <v>233500</v>
      </c>
      <c r="D153" s="106">
        <f t="shared" ref="D153" si="45">SUM(D154:D157)</f>
        <v>0</v>
      </c>
    </row>
    <row r="154" spans="1:4" s="91" customFormat="1" x14ac:dyDescent="0.2">
      <c r="A154" s="109">
        <v>411100</v>
      </c>
      <c r="B154" s="110" t="s">
        <v>88</v>
      </c>
      <c r="C154" s="119">
        <v>223200</v>
      </c>
      <c r="D154" s="119">
        <v>0</v>
      </c>
    </row>
    <row r="155" spans="1:4" s="91" customFormat="1" ht="40.5" x14ac:dyDescent="0.2">
      <c r="A155" s="109">
        <v>411200</v>
      </c>
      <c r="B155" s="110" t="s">
        <v>213</v>
      </c>
      <c r="C155" s="119">
        <v>4300</v>
      </c>
      <c r="D155" s="119">
        <v>0</v>
      </c>
    </row>
    <row r="156" spans="1:4" s="91" customFormat="1" ht="40.5" x14ac:dyDescent="0.2">
      <c r="A156" s="109">
        <v>411300</v>
      </c>
      <c r="B156" s="110" t="s">
        <v>89</v>
      </c>
      <c r="C156" s="119">
        <v>4000</v>
      </c>
      <c r="D156" s="119">
        <v>0</v>
      </c>
    </row>
    <row r="157" spans="1:4" s="91" customFormat="1" x14ac:dyDescent="0.2">
      <c r="A157" s="109">
        <v>411400</v>
      </c>
      <c r="B157" s="110" t="s">
        <v>90</v>
      </c>
      <c r="C157" s="119">
        <v>2000</v>
      </c>
      <c r="D157" s="119">
        <v>0</v>
      </c>
    </row>
    <row r="158" spans="1:4" s="91" customFormat="1" x14ac:dyDescent="0.2">
      <c r="A158" s="107">
        <v>412000</v>
      </c>
      <c r="B158" s="112" t="s">
        <v>205</v>
      </c>
      <c r="C158" s="106">
        <f>SUM(C159:C167)</f>
        <v>189700</v>
      </c>
      <c r="D158" s="106">
        <f>SUM(D159:D167)</f>
        <v>0</v>
      </c>
    </row>
    <row r="159" spans="1:4" s="91" customFormat="1" ht="40.5" x14ac:dyDescent="0.2">
      <c r="A159" s="109">
        <v>412200</v>
      </c>
      <c r="B159" s="110" t="s">
        <v>214</v>
      </c>
      <c r="C159" s="119">
        <v>7000</v>
      </c>
      <c r="D159" s="119">
        <v>0</v>
      </c>
    </row>
    <row r="160" spans="1:4" s="91" customFormat="1" x14ac:dyDescent="0.2">
      <c r="A160" s="109">
        <v>412300</v>
      </c>
      <c r="B160" s="110" t="s">
        <v>92</v>
      </c>
      <c r="C160" s="119">
        <v>3500</v>
      </c>
      <c r="D160" s="119">
        <v>0</v>
      </c>
    </row>
    <row r="161" spans="1:4" s="91" customFormat="1" x14ac:dyDescent="0.2">
      <c r="A161" s="109">
        <v>412500</v>
      </c>
      <c r="B161" s="110" t="s">
        <v>94</v>
      </c>
      <c r="C161" s="119">
        <v>1000</v>
      </c>
      <c r="D161" s="119">
        <v>0</v>
      </c>
    </row>
    <row r="162" spans="1:4" s="91" customFormat="1" x14ac:dyDescent="0.2">
      <c r="A162" s="109">
        <v>412600</v>
      </c>
      <c r="B162" s="110" t="s">
        <v>215</v>
      </c>
      <c r="C162" s="119">
        <v>3999.9999999999991</v>
      </c>
      <c r="D162" s="119">
        <v>0</v>
      </c>
    </row>
    <row r="163" spans="1:4" s="91" customFormat="1" x14ac:dyDescent="0.2">
      <c r="A163" s="109">
        <v>412700</v>
      </c>
      <c r="B163" s="110" t="s">
        <v>202</v>
      </c>
      <c r="C163" s="119">
        <v>1300</v>
      </c>
      <c r="D163" s="119">
        <v>0</v>
      </c>
    </row>
    <row r="164" spans="1:4" s="91" customFormat="1" x14ac:dyDescent="0.2">
      <c r="A164" s="109">
        <v>412900</v>
      </c>
      <c r="B164" s="110" t="s">
        <v>294</v>
      </c>
      <c r="C164" s="119">
        <v>170000</v>
      </c>
      <c r="D164" s="119">
        <v>0</v>
      </c>
    </row>
    <row r="165" spans="1:4" s="91" customFormat="1" x14ac:dyDescent="0.2">
      <c r="A165" s="109">
        <v>412900</v>
      </c>
      <c r="B165" s="114" t="s">
        <v>311</v>
      </c>
      <c r="C165" s="119">
        <v>2000</v>
      </c>
      <c r="D165" s="119">
        <v>0</v>
      </c>
    </row>
    <row r="166" spans="1:4" s="91" customFormat="1" ht="40.5" x14ac:dyDescent="0.2">
      <c r="A166" s="109">
        <v>412900</v>
      </c>
      <c r="B166" s="114" t="s">
        <v>312</v>
      </c>
      <c r="C166" s="119">
        <v>400</v>
      </c>
      <c r="D166" s="119">
        <v>0</v>
      </c>
    </row>
    <row r="167" spans="1:4" s="91" customFormat="1" ht="40.5" x14ac:dyDescent="0.2">
      <c r="A167" s="109">
        <v>412900</v>
      </c>
      <c r="B167" s="114" t="s">
        <v>313</v>
      </c>
      <c r="C167" s="119">
        <v>499.99999999999994</v>
      </c>
      <c r="D167" s="119">
        <v>0</v>
      </c>
    </row>
    <row r="168" spans="1:4" s="116" customFormat="1" x14ac:dyDescent="0.2">
      <c r="A168" s="107">
        <v>510000</v>
      </c>
      <c r="B168" s="112" t="s">
        <v>151</v>
      </c>
      <c r="C168" s="106">
        <f t="shared" ref="C168" si="46">C169+C171</f>
        <v>3000</v>
      </c>
      <c r="D168" s="106">
        <f t="shared" ref="D168" si="47">D169+D171</f>
        <v>0</v>
      </c>
    </row>
    <row r="169" spans="1:4" s="116" customFormat="1" x14ac:dyDescent="0.2">
      <c r="A169" s="107">
        <v>511000</v>
      </c>
      <c r="B169" s="112" t="s">
        <v>152</v>
      </c>
      <c r="C169" s="106">
        <f t="shared" ref="C169" si="48">C170</f>
        <v>2500</v>
      </c>
      <c r="D169" s="106">
        <f t="shared" ref="D169" si="49">D170</f>
        <v>0</v>
      </c>
    </row>
    <row r="170" spans="1:4" s="91" customFormat="1" x14ac:dyDescent="0.2">
      <c r="A170" s="109">
        <v>511300</v>
      </c>
      <c r="B170" s="110" t="s">
        <v>155</v>
      </c>
      <c r="C170" s="119">
        <v>2500</v>
      </c>
      <c r="D170" s="119">
        <v>0</v>
      </c>
    </row>
    <row r="171" spans="1:4" s="116" customFormat="1" ht="40.5" x14ac:dyDescent="0.2">
      <c r="A171" s="107">
        <v>516000</v>
      </c>
      <c r="B171" s="112" t="s">
        <v>162</v>
      </c>
      <c r="C171" s="106">
        <f t="shared" ref="C171" si="50">C172</f>
        <v>500</v>
      </c>
      <c r="D171" s="106">
        <f t="shared" ref="D171" si="51">D172</f>
        <v>0</v>
      </c>
    </row>
    <row r="172" spans="1:4" s="91" customFormat="1" x14ac:dyDescent="0.2">
      <c r="A172" s="109">
        <v>516100</v>
      </c>
      <c r="B172" s="110" t="s">
        <v>162</v>
      </c>
      <c r="C172" s="119">
        <v>500</v>
      </c>
      <c r="D172" s="119">
        <v>0</v>
      </c>
    </row>
    <row r="173" spans="1:4" s="116" customFormat="1" x14ac:dyDescent="0.2">
      <c r="A173" s="107">
        <v>630000</v>
      </c>
      <c r="B173" s="112" t="s">
        <v>319</v>
      </c>
      <c r="C173" s="106">
        <f>0+C174</f>
        <v>14700</v>
      </c>
      <c r="D173" s="106">
        <f>0+D174</f>
        <v>0</v>
      </c>
    </row>
    <row r="174" spans="1:4" s="116" customFormat="1" ht="40.5" x14ac:dyDescent="0.2">
      <c r="A174" s="107">
        <v>638000</v>
      </c>
      <c r="B174" s="112" t="s">
        <v>126</v>
      </c>
      <c r="C174" s="106">
        <f t="shared" ref="C174" si="52">C175</f>
        <v>14700</v>
      </c>
      <c r="D174" s="106">
        <f t="shared" ref="D174" si="53">D175</f>
        <v>0</v>
      </c>
    </row>
    <row r="175" spans="1:4" s="91" customFormat="1" x14ac:dyDescent="0.2">
      <c r="A175" s="109">
        <v>638100</v>
      </c>
      <c r="B175" s="110" t="s">
        <v>195</v>
      </c>
      <c r="C175" s="119">
        <v>14700</v>
      </c>
      <c r="D175" s="119">
        <v>0</v>
      </c>
    </row>
    <row r="176" spans="1:4" s="91" customFormat="1" x14ac:dyDescent="0.2">
      <c r="A176" s="150"/>
      <c r="B176" s="144" t="s">
        <v>229</v>
      </c>
      <c r="C176" s="148">
        <f>C152+C168+C173</f>
        <v>440900</v>
      </c>
      <c r="D176" s="148">
        <f>D152+D168+D173</f>
        <v>0</v>
      </c>
    </row>
    <row r="177" spans="1:4" s="91" customFormat="1" x14ac:dyDescent="0.2">
      <c r="A177" s="127"/>
      <c r="B177" s="105"/>
      <c r="C177" s="128"/>
      <c r="D177" s="128"/>
    </row>
    <row r="178" spans="1:4" s="91" customFormat="1" x14ac:dyDescent="0.2">
      <c r="A178" s="104"/>
      <c r="B178" s="105"/>
      <c r="C178" s="111"/>
      <c r="D178" s="111"/>
    </row>
    <row r="179" spans="1:4" s="91" customFormat="1" x14ac:dyDescent="0.2">
      <c r="A179" s="109" t="s">
        <v>536</v>
      </c>
      <c r="B179" s="112"/>
      <c r="C179" s="111"/>
      <c r="D179" s="111"/>
    </row>
    <row r="180" spans="1:4" s="91" customFormat="1" x14ac:dyDescent="0.2">
      <c r="A180" s="109" t="s">
        <v>233</v>
      </c>
      <c r="B180" s="112"/>
      <c r="C180" s="111"/>
      <c r="D180" s="111"/>
    </row>
    <row r="181" spans="1:4" s="91" customFormat="1" x14ac:dyDescent="0.2">
      <c r="A181" s="109" t="s">
        <v>320</v>
      </c>
      <c r="B181" s="112"/>
      <c r="C181" s="111"/>
      <c r="D181" s="111"/>
    </row>
    <row r="182" spans="1:4" s="91" customFormat="1" x14ac:dyDescent="0.2">
      <c r="A182" s="109" t="s">
        <v>525</v>
      </c>
      <c r="B182" s="112"/>
      <c r="C182" s="111"/>
      <c r="D182" s="111"/>
    </row>
    <row r="183" spans="1:4" s="91" customFormat="1" x14ac:dyDescent="0.2">
      <c r="A183" s="109"/>
      <c r="B183" s="140"/>
      <c r="C183" s="128"/>
      <c r="D183" s="128"/>
    </row>
    <row r="184" spans="1:4" s="91" customFormat="1" x14ac:dyDescent="0.2">
      <c r="A184" s="107">
        <v>410000</v>
      </c>
      <c r="B184" s="108" t="s">
        <v>87</v>
      </c>
      <c r="C184" s="106">
        <f t="shared" ref="C184" si="54">C185+C190</f>
        <v>889600</v>
      </c>
      <c r="D184" s="106">
        <f t="shared" ref="D184" si="55">D185+D190</f>
        <v>0</v>
      </c>
    </row>
    <row r="185" spans="1:4" s="91" customFormat="1" x14ac:dyDescent="0.2">
      <c r="A185" s="107">
        <v>411000</v>
      </c>
      <c r="B185" s="108" t="s">
        <v>200</v>
      </c>
      <c r="C185" s="106">
        <f>SUM(C186:C189)</f>
        <v>797300</v>
      </c>
      <c r="D185" s="106">
        <f t="shared" ref="D185" si="56">SUM(D186:D189)</f>
        <v>0</v>
      </c>
    </row>
    <row r="186" spans="1:4" s="91" customFormat="1" x14ac:dyDescent="0.2">
      <c r="A186" s="109">
        <v>411100</v>
      </c>
      <c r="B186" s="110" t="s">
        <v>88</v>
      </c>
      <c r="C186" s="119">
        <v>750000</v>
      </c>
      <c r="D186" s="119">
        <v>0</v>
      </c>
    </row>
    <row r="187" spans="1:4" s="91" customFormat="1" ht="40.5" x14ac:dyDescent="0.2">
      <c r="A187" s="109">
        <v>411200</v>
      </c>
      <c r="B187" s="110" t="s">
        <v>213</v>
      </c>
      <c r="C187" s="119">
        <v>10800</v>
      </c>
      <c r="D187" s="119">
        <v>0</v>
      </c>
    </row>
    <row r="188" spans="1:4" s="91" customFormat="1" ht="40.5" x14ac:dyDescent="0.2">
      <c r="A188" s="109">
        <v>411300</v>
      </c>
      <c r="B188" s="110" t="s">
        <v>89</v>
      </c>
      <c r="C188" s="119">
        <v>23400</v>
      </c>
      <c r="D188" s="119">
        <v>0</v>
      </c>
    </row>
    <row r="189" spans="1:4" s="91" customFormat="1" x14ac:dyDescent="0.2">
      <c r="A189" s="109">
        <v>411400</v>
      </c>
      <c r="B189" s="110" t="s">
        <v>90</v>
      </c>
      <c r="C189" s="119">
        <v>13100</v>
      </c>
      <c r="D189" s="119">
        <v>0</v>
      </c>
    </row>
    <row r="190" spans="1:4" s="91" customFormat="1" x14ac:dyDescent="0.2">
      <c r="A190" s="107">
        <v>412000</v>
      </c>
      <c r="B190" s="112" t="s">
        <v>205</v>
      </c>
      <c r="C190" s="106">
        <f t="shared" ref="C190" si="57">SUM(C191:C202)</f>
        <v>92300</v>
      </c>
      <c r="D190" s="106">
        <f t="shared" ref="D190" si="58">SUM(D191:D202)</f>
        <v>0</v>
      </c>
    </row>
    <row r="191" spans="1:4" s="91" customFormat="1" x14ac:dyDescent="0.2">
      <c r="A191" s="109">
        <v>412100</v>
      </c>
      <c r="B191" s="110" t="s">
        <v>91</v>
      </c>
      <c r="C191" s="119">
        <v>43500</v>
      </c>
      <c r="D191" s="119">
        <v>0</v>
      </c>
    </row>
    <row r="192" spans="1:4" s="91" customFormat="1" ht="40.5" x14ac:dyDescent="0.2">
      <c r="A192" s="109">
        <v>412200</v>
      </c>
      <c r="B192" s="110" t="s">
        <v>214</v>
      </c>
      <c r="C192" s="119">
        <v>29000</v>
      </c>
      <c r="D192" s="119">
        <v>0</v>
      </c>
    </row>
    <row r="193" spans="1:4" s="91" customFormat="1" x14ac:dyDescent="0.2">
      <c r="A193" s="109">
        <v>412300</v>
      </c>
      <c r="B193" s="110" t="s">
        <v>92</v>
      </c>
      <c r="C193" s="119">
        <v>3000</v>
      </c>
      <c r="D193" s="119">
        <v>0</v>
      </c>
    </row>
    <row r="194" spans="1:4" s="91" customFormat="1" x14ac:dyDescent="0.2">
      <c r="A194" s="109">
        <v>412500</v>
      </c>
      <c r="B194" s="110" t="s">
        <v>94</v>
      </c>
      <c r="C194" s="119">
        <v>3000</v>
      </c>
      <c r="D194" s="119">
        <v>0</v>
      </c>
    </row>
    <row r="195" spans="1:4" s="91" customFormat="1" x14ac:dyDescent="0.2">
      <c r="A195" s="109">
        <v>412600</v>
      </c>
      <c r="B195" s="110" t="s">
        <v>215</v>
      </c>
      <c r="C195" s="119">
        <v>3999.9999999999995</v>
      </c>
      <c r="D195" s="119">
        <v>0</v>
      </c>
    </row>
    <row r="196" spans="1:4" s="91" customFormat="1" x14ac:dyDescent="0.2">
      <c r="A196" s="109">
        <v>412700</v>
      </c>
      <c r="B196" s="110" t="s">
        <v>202</v>
      </c>
      <c r="C196" s="119">
        <v>3800</v>
      </c>
      <c r="D196" s="119">
        <v>0</v>
      </c>
    </row>
    <row r="197" spans="1:4" s="91" customFormat="1" x14ac:dyDescent="0.2">
      <c r="A197" s="109">
        <v>412900</v>
      </c>
      <c r="B197" s="110" t="s">
        <v>526</v>
      </c>
      <c r="C197" s="119">
        <v>200</v>
      </c>
      <c r="D197" s="119">
        <v>0</v>
      </c>
    </row>
    <row r="198" spans="1:4" s="91" customFormat="1" x14ac:dyDescent="0.2">
      <c r="A198" s="109">
        <v>412900</v>
      </c>
      <c r="B198" s="114" t="s">
        <v>294</v>
      </c>
      <c r="C198" s="119">
        <v>500</v>
      </c>
      <c r="D198" s="119">
        <v>0</v>
      </c>
    </row>
    <row r="199" spans="1:4" s="91" customFormat="1" x14ac:dyDescent="0.2">
      <c r="A199" s="109">
        <v>412900</v>
      </c>
      <c r="B199" s="114" t="s">
        <v>311</v>
      </c>
      <c r="C199" s="119">
        <v>300</v>
      </c>
      <c r="D199" s="119">
        <v>0</v>
      </c>
    </row>
    <row r="200" spans="1:4" s="91" customFormat="1" ht="40.5" x14ac:dyDescent="0.2">
      <c r="A200" s="109">
        <v>412900</v>
      </c>
      <c r="B200" s="114" t="s">
        <v>312</v>
      </c>
      <c r="C200" s="119">
        <v>1200</v>
      </c>
      <c r="D200" s="119">
        <v>0</v>
      </c>
    </row>
    <row r="201" spans="1:4" s="91" customFormat="1" ht="40.5" x14ac:dyDescent="0.2">
      <c r="A201" s="109">
        <v>412900</v>
      </c>
      <c r="B201" s="114" t="s">
        <v>313</v>
      </c>
      <c r="C201" s="119">
        <v>1500</v>
      </c>
      <c r="D201" s="119">
        <v>0</v>
      </c>
    </row>
    <row r="202" spans="1:4" s="91" customFormat="1" x14ac:dyDescent="0.2">
      <c r="A202" s="109">
        <v>412900</v>
      </c>
      <c r="B202" s="110" t="s">
        <v>296</v>
      </c>
      <c r="C202" s="119">
        <v>2300</v>
      </c>
      <c r="D202" s="119">
        <v>0</v>
      </c>
    </row>
    <row r="203" spans="1:4" s="91" customFormat="1" x14ac:dyDescent="0.2">
      <c r="A203" s="107">
        <v>510000</v>
      </c>
      <c r="B203" s="112" t="s">
        <v>151</v>
      </c>
      <c r="C203" s="106">
        <f>C204+0</f>
        <v>1999.9999999999998</v>
      </c>
      <c r="D203" s="106">
        <f>D204+0</f>
        <v>0</v>
      </c>
    </row>
    <row r="204" spans="1:4" s="91" customFormat="1" x14ac:dyDescent="0.2">
      <c r="A204" s="107">
        <v>511000</v>
      </c>
      <c r="B204" s="112" t="s">
        <v>152</v>
      </c>
      <c r="C204" s="106">
        <f t="shared" ref="C204" si="59">SUM(C205:C205)</f>
        <v>1999.9999999999998</v>
      </c>
      <c r="D204" s="106">
        <f t="shared" ref="D204" si="60">SUM(D205:D205)</f>
        <v>0</v>
      </c>
    </row>
    <row r="205" spans="1:4" s="91" customFormat="1" x14ac:dyDescent="0.2">
      <c r="A205" s="109">
        <v>511300</v>
      </c>
      <c r="B205" s="110" t="s">
        <v>155</v>
      </c>
      <c r="C205" s="119">
        <v>1999.9999999999998</v>
      </c>
      <c r="D205" s="119">
        <v>0</v>
      </c>
    </row>
    <row r="206" spans="1:4" s="116" customFormat="1" x14ac:dyDescent="0.2">
      <c r="A206" s="107">
        <v>630000</v>
      </c>
      <c r="B206" s="112" t="s">
        <v>190</v>
      </c>
      <c r="C206" s="106">
        <f t="shared" ref="C206:C207" si="61">C207</f>
        <v>28100.000000000004</v>
      </c>
      <c r="D206" s="106">
        <f t="shared" ref="D206:D207" si="62">D207</f>
        <v>0</v>
      </c>
    </row>
    <row r="207" spans="1:4" s="116" customFormat="1" ht="40.5" x14ac:dyDescent="0.2">
      <c r="A207" s="107">
        <v>638000</v>
      </c>
      <c r="B207" s="112" t="s">
        <v>126</v>
      </c>
      <c r="C207" s="106">
        <f t="shared" si="61"/>
        <v>28100.000000000004</v>
      </c>
      <c r="D207" s="106">
        <f t="shared" si="62"/>
        <v>0</v>
      </c>
    </row>
    <row r="208" spans="1:4" s="91" customFormat="1" x14ac:dyDescent="0.2">
      <c r="A208" s="109">
        <v>638100</v>
      </c>
      <c r="B208" s="110" t="s">
        <v>195</v>
      </c>
      <c r="C208" s="119">
        <v>28100.000000000004</v>
      </c>
      <c r="D208" s="119">
        <v>0</v>
      </c>
    </row>
    <row r="209" spans="1:4" s="91" customFormat="1" x14ac:dyDescent="0.2">
      <c r="A209" s="98"/>
      <c r="B209" s="144" t="s">
        <v>229</v>
      </c>
      <c r="C209" s="148">
        <f>C184+C203+C206</f>
        <v>919700</v>
      </c>
      <c r="D209" s="148">
        <f>D184+D203+D206</f>
        <v>0</v>
      </c>
    </row>
    <row r="210" spans="1:4" s="91" customFormat="1" x14ac:dyDescent="0.2">
      <c r="A210" s="101"/>
      <c r="B210" s="105"/>
      <c r="C210" s="128"/>
      <c r="D210" s="128"/>
    </row>
    <row r="211" spans="1:4" s="91" customFormat="1" x14ac:dyDescent="0.2">
      <c r="A211" s="104"/>
      <c r="B211" s="105"/>
      <c r="C211" s="111"/>
      <c r="D211" s="111"/>
    </row>
    <row r="212" spans="1:4" s="91" customFormat="1" x14ac:dyDescent="0.2">
      <c r="A212" s="109" t="s">
        <v>537</v>
      </c>
      <c r="B212" s="112"/>
      <c r="C212" s="111"/>
      <c r="D212" s="111"/>
    </row>
    <row r="213" spans="1:4" s="91" customFormat="1" x14ac:dyDescent="0.2">
      <c r="A213" s="109" t="s">
        <v>234</v>
      </c>
      <c r="B213" s="112"/>
      <c r="C213" s="111"/>
      <c r="D213" s="111"/>
    </row>
    <row r="214" spans="1:4" s="91" customFormat="1" x14ac:dyDescent="0.2">
      <c r="A214" s="109" t="s">
        <v>321</v>
      </c>
      <c r="B214" s="112"/>
      <c r="C214" s="111"/>
      <c r="D214" s="111"/>
    </row>
    <row r="215" spans="1:4" s="91" customFormat="1" x14ac:dyDescent="0.2">
      <c r="A215" s="109" t="s">
        <v>525</v>
      </c>
      <c r="B215" s="112"/>
      <c r="C215" s="111"/>
      <c r="D215" s="111"/>
    </row>
    <row r="216" spans="1:4" s="91" customFormat="1" x14ac:dyDescent="0.2">
      <c r="A216" s="109"/>
      <c r="B216" s="140"/>
      <c r="C216" s="128"/>
      <c r="D216" s="128"/>
    </row>
    <row r="217" spans="1:4" s="91" customFormat="1" x14ac:dyDescent="0.2">
      <c r="A217" s="107">
        <v>410000</v>
      </c>
      <c r="B217" s="108" t="s">
        <v>87</v>
      </c>
      <c r="C217" s="106">
        <f>C218+C222</f>
        <v>226800</v>
      </c>
      <c r="D217" s="106">
        <f>D218+D222</f>
        <v>0</v>
      </c>
    </row>
    <row r="218" spans="1:4" s="91" customFormat="1" x14ac:dyDescent="0.2">
      <c r="A218" s="107">
        <v>411000</v>
      </c>
      <c r="B218" s="108" t="s">
        <v>200</v>
      </c>
      <c r="C218" s="106">
        <f>SUM(C219:C221)</f>
        <v>51300</v>
      </c>
      <c r="D218" s="106">
        <f>SUM(D219:D221)</f>
        <v>0</v>
      </c>
    </row>
    <row r="219" spans="1:4" s="91" customFormat="1" x14ac:dyDescent="0.2">
      <c r="A219" s="109">
        <v>411100</v>
      </c>
      <c r="B219" s="110" t="s">
        <v>88</v>
      </c>
      <c r="C219" s="119">
        <v>45000</v>
      </c>
      <c r="D219" s="119">
        <v>0</v>
      </c>
    </row>
    <row r="220" spans="1:4" s="91" customFormat="1" ht="40.5" x14ac:dyDescent="0.2">
      <c r="A220" s="109">
        <v>411200</v>
      </c>
      <c r="B220" s="110" t="s">
        <v>213</v>
      </c>
      <c r="C220" s="119">
        <v>1100</v>
      </c>
      <c r="D220" s="119">
        <v>0</v>
      </c>
    </row>
    <row r="221" spans="1:4" s="91" customFormat="1" ht="40.5" x14ac:dyDescent="0.2">
      <c r="A221" s="109">
        <v>411300</v>
      </c>
      <c r="B221" s="110" t="s">
        <v>89</v>
      </c>
      <c r="C221" s="119">
        <v>5200</v>
      </c>
      <c r="D221" s="119">
        <v>0</v>
      </c>
    </row>
    <row r="222" spans="1:4" s="91" customFormat="1" x14ac:dyDescent="0.2">
      <c r="A222" s="107">
        <v>412000</v>
      </c>
      <c r="B222" s="112" t="s">
        <v>205</v>
      </c>
      <c r="C222" s="106">
        <f>SUM(C223:C231)</f>
        <v>175500</v>
      </c>
      <c r="D222" s="106">
        <f>SUM(D223:D231)</f>
        <v>0</v>
      </c>
    </row>
    <row r="223" spans="1:4" s="91" customFormat="1" x14ac:dyDescent="0.2">
      <c r="A223" s="109">
        <v>412100</v>
      </c>
      <c r="B223" s="110" t="s">
        <v>91</v>
      </c>
      <c r="C223" s="119">
        <v>6000</v>
      </c>
      <c r="D223" s="119">
        <v>0</v>
      </c>
    </row>
    <row r="224" spans="1:4" s="91" customFormat="1" ht="40.5" x14ac:dyDescent="0.2">
      <c r="A224" s="109">
        <v>412200</v>
      </c>
      <c r="B224" s="110" t="s">
        <v>214</v>
      </c>
      <c r="C224" s="119">
        <v>4400</v>
      </c>
      <c r="D224" s="119">
        <v>0</v>
      </c>
    </row>
    <row r="225" spans="1:4" s="91" customFormat="1" x14ac:dyDescent="0.2">
      <c r="A225" s="109">
        <v>412300</v>
      </c>
      <c r="B225" s="110" t="s">
        <v>92</v>
      </c>
      <c r="C225" s="119">
        <v>999.99999999999989</v>
      </c>
      <c r="D225" s="119">
        <v>0</v>
      </c>
    </row>
    <row r="226" spans="1:4" s="91" customFormat="1" x14ac:dyDescent="0.2">
      <c r="A226" s="109">
        <v>412500</v>
      </c>
      <c r="B226" s="110" t="s">
        <v>94</v>
      </c>
      <c r="C226" s="119">
        <v>999.99999999999989</v>
      </c>
      <c r="D226" s="119">
        <v>0</v>
      </c>
    </row>
    <row r="227" spans="1:4" s="91" customFormat="1" x14ac:dyDescent="0.2">
      <c r="A227" s="109">
        <v>412600</v>
      </c>
      <c r="B227" s="110" t="s">
        <v>215</v>
      </c>
      <c r="C227" s="119">
        <v>4000</v>
      </c>
      <c r="D227" s="119">
        <v>0</v>
      </c>
    </row>
    <row r="228" spans="1:4" s="91" customFormat="1" x14ac:dyDescent="0.2">
      <c r="A228" s="109">
        <v>412700</v>
      </c>
      <c r="B228" s="110" t="s">
        <v>202</v>
      </c>
      <c r="C228" s="119">
        <v>2500</v>
      </c>
      <c r="D228" s="119">
        <v>0</v>
      </c>
    </row>
    <row r="229" spans="1:4" s="91" customFormat="1" x14ac:dyDescent="0.2">
      <c r="A229" s="109">
        <v>412900</v>
      </c>
      <c r="B229" s="110" t="s">
        <v>294</v>
      </c>
      <c r="C229" s="119">
        <v>155900</v>
      </c>
      <c r="D229" s="119">
        <v>0</v>
      </c>
    </row>
    <row r="230" spans="1:4" s="91" customFormat="1" x14ac:dyDescent="0.2">
      <c r="A230" s="109">
        <v>412900</v>
      </c>
      <c r="B230" s="114" t="s">
        <v>311</v>
      </c>
      <c r="C230" s="119">
        <v>400</v>
      </c>
      <c r="D230" s="119">
        <v>0</v>
      </c>
    </row>
    <row r="231" spans="1:4" s="91" customFormat="1" ht="40.5" x14ac:dyDescent="0.2">
      <c r="A231" s="109">
        <v>412900</v>
      </c>
      <c r="B231" s="114" t="s">
        <v>312</v>
      </c>
      <c r="C231" s="119">
        <v>300</v>
      </c>
      <c r="D231" s="119">
        <v>0</v>
      </c>
    </row>
    <row r="232" spans="1:4" s="91" customFormat="1" x14ac:dyDescent="0.2">
      <c r="A232" s="150"/>
      <c r="B232" s="144" t="s">
        <v>229</v>
      </c>
      <c r="C232" s="148">
        <f>C217+0</f>
        <v>226800</v>
      </c>
      <c r="D232" s="148">
        <f>D217+0</f>
        <v>0</v>
      </c>
    </row>
    <row r="233" spans="1:4" s="91" customFormat="1" x14ac:dyDescent="0.2">
      <c r="A233" s="127"/>
      <c r="B233" s="105"/>
      <c r="C233" s="128"/>
      <c r="D233" s="128"/>
    </row>
    <row r="234" spans="1:4" s="91" customFormat="1" x14ac:dyDescent="0.2">
      <c r="A234" s="104"/>
      <c r="B234" s="105"/>
      <c r="C234" s="111"/>
      <c r="D234" s="111"/>
    </row>
    <row r="235" spans="1:4" s="91" customFormat="1" x14ac:dyDescent="0.2">
      <c r="A235" s="109" t="s">
        <v>538</v>
      </c>
      <c r="B235" s="112"/>
      <c r="C235" s="111"/>
      <c r="D235" s="111"/>
    </row>
    <row r="236" spans="1:4" s="91" customFormat="1" x14ac:dyDescent="0.2">
      <c r="A236" s="109" t="s">
        <v>234</v>
      </c>
      <c r="B236" s="112"/>
      <c r="C236" s="111"/>
      <c r="D236" s="111"/>
    </row>
    <row r="237" spans="1:4" s="91" customFormat="1" x14ac:dyDescent="0.2">
      <c r="A237" s="109" t="s">
        <v>322</v>
      </c>
      <c r="B237" s="112"/>
      <c r="C237" s="111"/>
      <c r="D237" s="111"/>
    </row>
    <row r="238" spans="1:4" s="91" customFormat="1" x14ac:dyDescent="0.2">
      <c r="A238" s="109" t="s">
        <v>525</v>
      </c>
      <c r="B238" s="112"/>
      <c r="C238" s="111"/>
      <c r="D238" s="111"/>
    </row>
    <row r="239" spans="1:4" s="91" customFormat="1" x14ac:dyDescent="0.2">
      <c r="A239" s="109"/>
      <c r="B239" s="140"/>
      <c r="C239" s="128"/>
      <c r="D239" s="128"/>
    </row>
    <row r="240" spans="1:4" s="91" customFormat="1" x14ac:dyDescent="0.2">
      <c r="A240" s="107">
        <v>410000</v>
      </c>
      <c r="B240" s="108" t="s">
        <v>87</v>
      </c>
      <c r="C240" s="106">
        <f>C241+C248</f>
        <v>1084700</v>
      </c>
      <c r="D240" s="106">
        <f>D241+D248</f>
        <v>0</v>
      </c>
    </row>
    <row r="241" spans="1:4" s="91" customFormat="1" x14ac:dyDescent="0.2">
      <c r="A241" s="107">
        <v>412000</v>
      </c>
      <c r="B241" s="112" t="s">
        <v>205</v>
      </c>
      <c r="C241" s="106">
        <f>SUM(C242:C247)</f>
        <v>167900</v>
      </c>
      <c r="D241" s="106">
        <f>SUM(D242:D247)</f>
        <v>0</v>
      </c>
    </row>
    <row r="242" spans="1:4" s="91" customFormat="1" x14ac:dyDescent="0.2">
      <c r="A242" s="117">
        <v>412100</v>
      </c>
      <c r="B242" s="110" t="s">
        <v>91</v>
      </c>
      <c r="C242" s="119">
        <v>18000</v>
      </c>
      <c r="D242" s="119">
        <v>0</v>
      </c>
    </row>
    <row r="243" spans="1:4" s="91" customFormat="1" ht="40.5" x14ac:dyDescent="0.2">
      <c r="A243" s="109">
        <v>412200</v>
      </c>
      <c r="B243" s="110" t="s">
        <v>214</v>
      </c>
      <c r="C243" s="119">
        <v>800</v>
      </c>
      <c r="D243" s="119">
        <v>0</v>
      </c>
    </row>
    <row r="244" spans="1:4" s="91" customFormat="1" x14ac:dyDescent="0.2">
      <c r="A244" s="109">
        <v>412300</v>
      </c>
      <c r="B244" s="110" t="s">
        <v>92</v>
      </c>
      <c r="C244" s="119">
        <v>1600</v>
      </c>
      <c r="D244" s="119">
        <v>0</v>
      </c>
    </row>
    <row r="245" spans="1:4" s="91" customFormat="1" x14ac:dyDescent="0.2">
      <c r="A245" s="109">
        <v>412400</v>
      </c>
      <c r="B245" s="110" t="s">
        <v>93</v>
      </c>
      <c r="C245" s="119">
        <v>20000</v>
      </c>
      <c r="D245" s="119">
        <v>0</v>
      </c>
    </row>
    <row r="246" spans="1:4" s="91" customFormat="1" x14ac:dyDescent="0.2">
      <c r="A246" s="109">
        <v>412600</v>
      </c>
      <c r="B246" s="110" t="s">
        <v>215</v>
      </c>
      <c r="C246" s="119">
        <v>5000</v>
      </c>
      <c r="D246" s="119">
        <v>0</v>
      </c>
    </row>
    <row r="247" spans="1:4" s="91" customFormat="1" x14ac:dyDescent="0.2">
      <c r="A247" s="109">
        <v>412900</v>
      </c>
      <c r="B247" s="110" t="s">
        <v>294</v>
      </c>
      <c r="C247" s="119">
        <v>122500</v>
      </c>
      <c r="D247" s="119">
        <v>0</v>
      </c>
    </row>
    <row r="248" spans="1:4" s="116" customFormat="1" x14ac:dyDescent="0.2">
      <c r="A248" s="107">
        <v>415000</v>
      </c>
      <c r="B248" s="112" t="s">
        <v>50</v>
      </c>
      <c r="C248" s="106">
        <f t="shared" ref="C248" si="63">C249</f>
        <v>916800</v>
      </c>
      <c r="D248" s="106">
        <f t="shared" ref="D248" si="64">D249</f>
        <v>0</v>
      </c>
    </row>
    <row r="249" spans="1:4" s="91" customFormat="1" x14ac:dyDescent="0.2">
      <c r="A249" s="109">
        <v>415200</v>
      </c>
      <c r="B249" s="110" t="s">
        <v>257</v>
      </c>
      <c r="C249" s="119">
        <v>916800</v>
      </c>
      <c r="D249" s="119">
        <v>0</v>
      </c>
    </row>
    <row r="250" spans="1:4" s="91" customFormat="1" x14ac:dyDescent="0.2">
      <c r="A250" s="150"/>
      <c r="B250" s="144" t="s">
        <v>229</v>
      </c>
      <c r="C250" s="148">
        <f>C240+0</f>
        <v>1084700</v>
      </c>
      <c r="D250" s="148">
        <f>D240+0</f>
        <v>0</v>
      </c>
    </row>
    <row r="251" spans="1:4" s="91" customFormat="1" x14ac:dyDescent="0.2">
      <c r="A251" s="127"/>
      <c r="B251" s="105"/>
      <c r="C251" s="128"/>
      <c r="D251" s="128"/>
    </row>
    <row r="252" spans="1:4" s="91" customFormat="1" x14ac:dyDescent="0.2">
      <c r="A252" s="127"/>
      <c r="B252" s="105"/>
      <c r="C252" s="128"/>
      <c r="D252" s="128"/>
    </row>
    <row r="253" spans="1:4" s="91" customFormat="1" x14ac:dyDescent="0.2">
      <c r="A253" s="109" t="s">
        <v>539</v>
      </c>
      <c r="B253" s="112"/>
      <c r="C253" s="128"/>
      <c r="D253" s="128"/>
    </row>
    <row r="254" spans="1:4" s="91" customFormat="1" x14ac:dyDescent="0.2">
      <c r="A254" s="109" t="s">
        <v>233</v>
      </c>
      <c r="B254" s="112"/>
      <c r="C254" s="128"/>
      <c r="D254" s="128"/>
    </row>
    <row r="255" spans="1:4" s="91" customFormat="1" x14ac:dyDescent="0.2">
      <c r="A255" s="109" t="s">
        <v>323</v>
      </c>
      <c r="B255" s="112"/>
      <c r="C255" s="128"/>
      <c r="D255" s="128"/>
    </row>
    <row r="256" spans="1:4" s="91" customFormat="1" x14ac:dyDescent="0.2">
      <c r="A256" s="109" t="s">
        <v>525</v>
      </c>
      <c r="B256" s="112"/>
      <c r="C256" s="128"/>
      <c r="D256" s="128"/>
    </row>
    <row r="257" spans="1:4" s="91" customFormat="1" x14ac:dyDescent="0.2">
      <c r="A257" s="109"/>
      <c r="B257" s="140"/>
      <c r="C257" s="128"/>
      <c r="D257" s="128"/>
    </row>
    <row r="258" spans="1:4" s="116" customFormat="1" x14ac:dyDescent="0.2">
      <c r="A258" s="107">
        <v>410000</v>
      </c>
      <c r="B258" s="108" t="s">
        <v>87</v>
      </c>
      <c r="C258" s="106">
        <f t="shared" ref="C258" si="65">C259+C264</f>
        <v>435200</v>
      </c>
      <c r="D258" s="106">
        <f t="shared" ref="D258" si="66">D259+D264</f>
        <v>0</v>
      </c>
    </row>
    <row r="259" spans="1:4" s="116" customFormat="1" x14ac:dyDescent="0.2">
      <c r="A259" s="107">
        <v>411000</v>
      </c>
      <c r="B259" s="108" t="s">
        <v>200</v>
      </c>
      <c r="C259" s="106">
        <f t="shared" ref="C259" si="67">SUM(C260:C263)</f>
        <v>182500</v>
      </c>
      <c r="D259" s="106">
        <f t="shared" ref="D259" si="68">SUM(D260:D263)</f>
        <v>0</v>
      </c>
    </row>
    <row r="260" spans="1:4" s="91" customFormat="1" x14ac:dyDescent="0.2">
      <c r="A260" s="109">
        <v>411100</v>
      </c>
      <c r="B260" s="110" t="s">
        <v>88</v>
      </c>
      <c r="C260" s="119">
        <v>160000</v>
      </c>
      <c r="D260" s="119">
        <v>0</v>
      </c>
    </row>
    <row r="261" spans="1:4" s="91" customFormat="1" ht="40.5" x14ac:dyDescent="0.2">
      <c r="A261" s="109">
        <v>411200</v>
      </c>
      <c r="B261" s="110" t="s">
        <v>213</v>
      </c>
      <c r="C261" s="119">
        <v>13000</v>
      </c>
      <c r="D261" s="119">
        <v>0</v>
      </c>
    </row>
    <row r="262" spans="1:4" s="91" customFormat="1" ht="40.5" x14ac:dyDescent="0.2">
      <c r="A262" s="109">
        <v>411300</v>
      </c>
      <c r="B262" s="110" t="s">
        <v>89</v>
      </c>
      <c r="C262" s="119">
        <v>5000</v>
      </c>
      <c r="D262" s="119">
        <v>0</v>
      </c>
    </row>
    <row r="263" spans="1:4" s="91" customFormat="1" x14ac:dyDescent="0.2">
      <c r="A263" s="109">
        <v>411400</v>
      </c>
      <c r="B263" s="110" t="s">
        <v>90</v>
      </c>
      <c r="C263" s="119">
        <v>4500</v>
      </c>
      <c r="D263" s="119">
        <v>0</v>
      </c>
    </row>
    <row r="264" spans="1:4" s="116" customFormat="1" x14ac:dyDescent="0.2">
      <c r="A264" s="107">
        <v>412000</v>
      </c>
      <c r="B264" s="112" t="s">
        <v>205</v>
      </c>
      <c r="C264" s="106">
        <f>SUM(C265:C275)</f>
        <v>252700</v>
      </c>
      <c r="D264" s="106">
        <f>SUM(D265:D275)</f>
        <v>0</v>
      </c>
    </row>
    <row r="265" spans="1:4" s="91" customFormat="1" x14ac:dyDescent="0.2">
      <c r="A265" s="109">
        <v>412100</v>
      </c>
      <c r="B265" s="110" t="s">
        <v>91</v>
      </c>
      <c r="C265" s="119">
        <v>45800</v>
      </c>
      <c r="D265" s="119">
        <v>0</v>
      </c>
    </row>
    <row r="266" spans="1:4" s="91" customFormat="1" ht="40.5" x14ac:dyDescent="0.2">
      <c r="A266" s="109">
        <v>412200</v>
      </c>
      <c r="B266" s="110" t="s">
        <v>214</v>
      </c>
      <c r="C266" s="119">
        <v>19200</v>
      </c>
      <c r="D266" s="119">
        <v>0</v>
      </c>
    </row>
    <row r="267" spans="1:4" s="91" customFormat="1" x14ac:dyDescent="0.2">
      <c r="A267" s="109">
        <v>412300</v>
      </c>
      <c r="B267" s="110" t="s">
        <v>92</v>
      </c>
      <c r="C267" s="119">
        <v>3400</v>
      </c>
      <c r="D267" s="119">
        <v>0</v>
      </c>
    </row>
    <row r="268" spans="1:4" s="91" customFormat="1" x14ac:dyDescent="0.2">
      <c r="A268" s="109">
        <v>412500</v>
      </c>
      <c r="B268" s="110" t="s">
        <v>94</v>
      </c>
      <c r="C268" s="119">
        <v>400</v>
      </c>
      <c r="D268" s="119">
        <v>0</v>
      </c>
    </row>
    <row r="269" spans="1:4" s="91" customFormat="1" x14ac:dyDescent="0.2">
      <c r="A269" s="109">
        <v>412600</v>
      </c>
      <c r="B269" s="110" t="s">
        <v>215</v>
      </c>
      <c r="C269" s="119">
        <v>6700</v>
      </c>
      <c r="D269" s="119">
        <v>0</v>
      </c>
    </row>
    <row r="270" spans="1:4" s="91" customFormat="1" x14ac:dyDescent="0.2">
      <c r="A270" s="109">
        <v>412700</v>
      </c>
      <c r="B270" s="110" t="s">
        <v>202</v>
      </c>
      <c r="C270" s="119">
        <v>19400</v>
      </c>
      <c r="D270" s="119">
        <v>0</v>
      </c>
    </row>
    <row r="271" spans="1:4" s="91" customFormat="1" x14ac:dyDescent="0.2">
      <c r="A271" s="109">
        <v>412900</v>
      </c>
      <c r="B271" s="110" t="s">
        <v>526</v>
      </c>
      <c r="C271" s="119">
        <v>5900</v>
      </c>
      <c r="D271" s="119">
        <v>0</v>
      </c>
    </row>
    <row r="272" spans="1:4" s="91" customFormat="1" x14ac:dyDescent="0.2">
      <c r="A272" s="109">
        <v>412900</v>
      </c>
      <c r="B272" s="114" t="s">
        <v>294</v>
      </c>
      <c r="C272" s="119">
        <v>148800</v>
      </c>
      <c r="D272" s="119">
        <v>0</v>
      </c>
    </row>
    <row r="273" spans="1:4" s="91" customFormat="1" x14ac:dyDescent="0.2">
      <c r="A273" s="109">
        <v>412900</v>
      </c>
      <c r="B273" s="114" t="s">
        <v>311</v>
      </c>
      <c r="C273" s="119">
        <v>2500</v>
      </c>
      <c r="D273" s="119">
        <v>0</v>
      </c>
    </row>
    <row r="274" spans="1:4" s="91" customFormat="1" ht="40.5" x14ac:dyDescent="0.2">
      <c r="A274" s="109">
        <v>412900</v>
      </c>
      <c r="B274" s="114" t="s">
        <v>313</v>
      </c>
      <c r="C274" s="119">
        <v>500</v>
      </c>
      <c r="D274" s="119">
        <v>0</v>
      </c>
    </row>
    <row r="275" spans="1:4" s="91" customFormat="1" x14ac:dyDescent="0.2">
      <c r="A275" s="109">
        <v>412900</v>
      </c>
      <c r="B275" s="110" t="s">
        <v>296</v>
      </c>
      <c r="C275" s="119">
        <v>100</v>
      </c>
      <c r="D275" s="119">
        <v>0</v>
      </c>
    </row>
    <row r="276" spans="1:4" s="116" customFormat="1" x14ac:dyDescent="0.2">
      <c r="A276" s="107">
        <v>510000</v>
      </c>
      <c r="B276" s="112" t="s">
        <v>151</v>
      </c>
      <c r="C276" s="106">
        <f>C277+0</f>
        <v>2500</v>
      </c>
      <c r="D276" s="106">
        <f>D277+0</f>
        <v>0</v>
      </c>
    </row>
    <row r="277" spans="1:4" s="116" customFormat="1" x14ac:dyDescent="0.2">
      <c r="A277" s="107">
        <v>511000</v>
      </c>
      <c r="B277" s="112" t="s">
        <v>152</v>
      </c>
      <c r="C277" s="106">
        <f t="shared" ref="C277" si="69">SUM(C278)</f>
        <v>2500</v>
      </c>
      <c r="D277" s="106">
        <f t="shared" ref="D277" si="70">SUM(D278)</f>
        <v>0</v>
      </c>
    </row>
    <row r="278" spans="1:4" s="91" customFormat="1" x14ac:dyDescent="0.2">
      <c r="A278" s="109">
        <v>511300</v>
      </c>
      <c r="B278" s="110" t="s">
        <v>155</v>
      </c>
      <c r="C278" s="119">
        <v>2500</v>
      </c>
      <c r="D278" s="119">
        <v>0</v>
      </c>
    </row>
    <row r="279" spans="1:4" s="116" customFormat="1" x14ac:dyDescent="0.2">
      <c r="A279" s="107">
        <v>630000</v>
      </c>
      <c r="B279" s="112" t="s">
        <v>319</v>
      </c>
      <c r="C279" s="106">
        <f t="shared" ref="C279:D280" si="71">C280</f>
        <v>23300.000000000004</v>
      </c>
      <c r="D279" s="106">
        <f t="shared" si="71"/>
        <v>0</v>
      </c>
    </row>
    <row r="280" spans="1:4" s="116" customFormat="1" ht="40.5" x14ac:dyDescent="0.2">
      <c r="A280" s="107">
        <v>638000</v>
      </c>
      <c r="B280" s="112" t="s">
        <v>126</v>
      </c>
      <c r="C280" s="106">
        <f t="shared" si="71"/>
        <v>23300.000000000004</v>
      </c>
      <c r="D280" s="106">
        <f t="shared" si="71"/>
        <v>0</v>
      </c>
    </row>
    <row r="281" spans="1:4" s="91" customFormat="1" x14ac:dyDescent="0.2">
      <c r="A281" s="109">
        <v>638100</v>
      </c>
      <c r="B281" s="110" t="s">
        <v>195</v>
      </c>
      <c r="C281" s="119">
        <v>23300.000000000004</v>
      </c>
      <c r="D281" s="119">
        <v>0</v>
      </c>
    </row>
    <row r="282" spans="1:4" s="91" customFormat="1" x14ac:dyDescent="0.2">
      <c r="A282" s="98"/>
      <c r="B282" s="144" t="s">
        <v>229</v>
      </c>
      <c r="C282" s="148">
        <f>C258+C276+C279</f>
        <v>461000</v>
      </c>
      <c r="D282" s="148">
        <f>D258+D276+D279</f>
        <v>0</v>
      </c>
    </row>
    <row r="283" spans="1:4" s="91" customFormat="1" x14ac:dyDescent="0.2">
      <c r="A283" s="104"/>
      <c r="B283" s="105"/>
      <c r="C283" s="111"/>
      <c r="D283" s="111"/>
    </row>
    <row r="284" spans="1:4" s="91" customFormat="1" x14ac:dyDescent="0.2">
      <c r="A284" s="104"/>
      <c r="B284" s="105"/>
      <c r="C284" s="111"/>
      <c r="D284" s="111"/>
    </row>
    <row r="285" spans="1:4" s="91" customFormat="1" x14ac:dyDescent="0.2">
      <c r="A285" s="109" t="s">
        <v>540</v>
      </c>
      <c r="B285" s="112"/>
      <c r="C285" s="111"/>
      <c r="D285" s="111"/>
    </row>
    <row r="286" spans="1:4" s="91" customFormat="1" x14ac:dyDescent="0.2">
      <c r="A286" s="109" t="s">
        <v>235</v>
      </c>
      <c r="B286" s="112"/>
      <c r="C286" s="111"/>
      <c r="D286" s="111"/>
    </row>
    <row r="287" spans="1:4" s="91" customFormat="1" x14ac:dyDescent="0.2">
      <c r="A287" s="109" t="s">
        <v>317</v>
      </c>
      <c r="B287" s="112"/>
      <c r="C287" s="111"/>
      <c r="D287" s="111"/>
    </row>
    <row r="288" spans="1:4" s="91" customFormat="1" x14ac:dyDescent="0.2">
      <c r="A288" s="109" t="s">
        <v>525</v>
      </c>
      <c r="B288" s="112"/>
      <c r="C288" s="111"/>
      <c r="D288" s="111"/>
    </row>
    <row r="289" spans="1:4" s="91" customFormat="1" x14ac:dyDescent="0.2">
      <c r="A289" s="109"/>
      <c r="B289" s="140"/>
      <c r="C289" s="128"/>
      <c r="D289" s="128"/>
    </row>
    <row r="290" spans="1:4" s="91" customFormat="1" x14ac:dyDescent="0.2">
      <c r="A290" s="107">
        <v>410000</v>
      </c>
      <c r="B290" s="108" t="s">
        <v>87</v>
      </c>
      <c r="C290" s="106">
        <f t="shared" ref="C290" si="72">C291+C296</f>
        <v>2385800</v>
      </c>
      <c r="D290" s="106">
        <f t="shared" ref="D290" si="73">D291+D296</f>
        <v>0</v>
      </c>
    </row>
    <row r="291" spans="1:4" s="91" customFormat="1" x14ac:dyDescent="0.2">
      <c r="A291" s="107">
        <v>411000</v>
      </c>
      <c r="B291" s="108" t="s">
        <v>200</v>
      </c>
      <c r="C291" s="106">
        <f t="shared" ref="C291" si="74">SUM(C292:C295)</f>
        <v>2011400</v>
      </c>
      <c r="D291" s="106">
        <f t="shared" ref="D291" si="75">SUM(D292:D295)</f>
        <v>0</v>
      </c>
    </row>
    <row r="292" spans="1:4" s="91" customFormat="1" x14ac:dyDescent="0.2">
      <c r="A292" s="109">
        <v>411100</v>
      </c>
      <c r="B292" s="110" t="s">
        <v>88</v>
      </c>
      <c r="C292" s="119">
        <v>1683300</v>
      </c>
      <c r="D292" s="119">
        <v>0</v>
      </c>
    </row>
    <row r="293" spans="1:4" s="91" customFormat="1" ht="40.5" x14ac:dyDescent="0.2">
      <c r="A293" s="109">
        <v>411200</v>
      </c>
      <c r="B293" s="110" t="s">
        <v>213</v>
      </c>
      <c r="C293" s="119">
        <v>244300</v>
      </c>
      <c r="D293" s="119">
        <v>0</v>
      </c>
    </row>
    <row r="294" spans="1:4" s="91" customFormat="1" ht="40.5" x14ac:dyDescent="0.2">
      <c r="A294" s="109">
        <v>411300</v>
      </c>
      <c r="B294" s="110" t="s">
        <v>89</v>
      </c>
      <c r="C294" s="119">
        <v>26900</v>
      </c>
      <c r="D294" s="119">
        <v>0</v>
      </c>
    </row>
    <row r="295" spans="1:4" s="91" customFormat="1" x14ac:dyDescent="0.2">
      <c r="A295" s="109">
        <v>411400</v>
      </c>
      <c r="B295" s="110" t="s">
        <v>90</v>
      </c>
      <c r="C295" s="119">
        <v>56900</v>
      </c>
      <c r="D295" s="119">
        <v>0</v>
      </c>
    </row>
    <row r="296" spans="1:4" s="91" customFormat="1" x14ac:dyDescent="0.2">
      <c r="A296" s="107">
        <v>412000</v>
      </c>
      <c r="B296" s="112" t="s">
        <v>205</v>
      </c>
      <c r="C296" s="106">
        <f t="shared" ref="C296" si="76">SUM(C297:C309)</f>
        <v>374400</v>
      </c>
      <c r="D296" s="106">
        <f t="shared" ref="D296" si="77">SUM(D297:D309)</f>
        <v>0</v>
      </c>
    </row>
    <row r="297" spans="1:4" s="91" customFormat="1" x14ac:dyDescent="0.2">
      <c r="A297" s="109">
        <v>412100</v>
      </c>
      <c r="B297" s="110" t="s">
        <v>91</v>
      </c>
      <c r="C297" s="119">
        <v>119000</v>
      </c>
      <c r="D297" s="119">
        <v>0</v>
      </c>
    </row>
    <row r="298" spans="1:4" s="91" customFormat="1" ht="40.5" x14ac:dyDescent="0.2">
      <c r="A298" s="109">
        <v>412200</v>
      </c>
      <c r="B298" s="110" t="s">
        <v>214</v>
      </c>
      <c r="C298" s="119">
        <v>110000</v>
      </c>
      <c r="D298" s="119">
        <v>0</v>
      </c>
    </row>
    <row r="299" spans="1:4" s="91" customFormat="1" x14ac:dyDescent="0.2">
      <c r="A299" s="109">
        <v>412300</v>
      </c>
      <c r="B299" s="110" t="s">
        <v>92</v>
      </c>
      <c r="C299" s="119">
        <v>19500</v>
      </c>
      <c r="D299" s="119">
        <v>0</v>
      </c>
    </row>
    <row r="300" spans="1:4" s="91" customFormat="1" x14ac:dyDescent="0.2">
      <c r="A300" s="109">
        <v>412400</v>
      </c>
      <c r="B300" s="110" t="s">
        <v>93</v>
      </c>
      <c r="C300" s="119">
        <v>9000</v>
      </c>
      <c r="D300" s="119">
        <v>0</v>
      </c>
    </row>
    <row r="301" spans="1:4" s="91" customFormat="1" x14ac:dyDescent="0.2">
      <c r="A301" s="109">
        <v>412500</v>
      </c>
      <c r="B301" s="110" t="s">
        <v>94</v>
      </c>
      <c r="C301" s="119">
        <v>15500</v>
      </c>
      <c r="D301" s="119">
        <v>0</v>
      </c>
    </row>
    <row r="302" spans="1:4" s="91" customFormat="1" x14ac:dyDescent="0.2">
      <c r="A302" s="109">
        <v>412600</v>
      </c>
      <c r="B302" s="110" t="s">
        <v>215</v>
      </c>
      <c r="C302" s="119">
        <v>30500</v>
      </c>
      <c r="D302" s="119">
        <v>0</v>
      </c>
    </row>
    <row r="303" spans="1:4" s="91" customFormat="1" x14ac:dyDescent="0.2">
      <c r="A303" s="109">
        <v>412700</v>
      </c>
      <c r="B303" s="110" t="s">
        <v>202</v>
      </c>
      <c r="C303" s="119">
        <v>32100</v>
      </c>
      <c r="D303" s="119">
        <v>0</v>
      </c>
    </row>
    <row r="304" spans="1:4" s="91" customFormat="1" x14ac:dyDescent="0.2">
      <c r="A304" s="109">
        <v>412900</v>
      </c>
      <c r="B304" s="110" t="s">
        <v>526</v>
      </c>
      <c r="C304" s="119">
        <v>7000</v>
      </c>
      <c r="D304" s="119">
        <v>0</v>
      </c>
    </row>
    <row r="305" spans="1:4" s="91" customFormat="1" x14ac:dyDescent="0.2">
      <c r="A305" s="109">
        <v>412900</v>
      </c>
      <c r="B305" s="110" t="s">
        <v>294</v>
      </c>
      <c r="C305" s="119">
        <v>16700</v>
      </c>
      <c r="D305" s="119">
        <v>0</v>
      </c>
    </row>
    <row r="306" spans="1:4" s="91" customFormat="1" x14ac:dyDescent="0.2">
      <c r="A306" s="109">
        <v>412900</v>
      </c>
      <c r="B306" s="110" t="s">
        <v>311</v>
      </c>
      <c r="C306" s="119">
        <v>5000</v>
      </c>
      <c r="D306" s="119">
        <v>0</v>
      </c>
    </row>
    <row r="307" spans="1:4" s="91" customFormat="1" ht="40.5" x14ac:dyDescent="0.2">
      <c r="A307" s="109">
        <v>412900</v>
      </c>
      <c r="B307" s="114" t="s">
        <v>312</v>
      </c>
      <c r="C307" s="119">
        <v>1600</v>
      </c>
      <c r="D307" s="119">
        <v>0</v>
      </c>
    </row>
    <row r="308" spans="1:4" s="91" customFormat="1" ht="40.5" x14ac:dyDescent="0.2">
      <c r="A308" s="109">
        <v>412900</v>
      </c>
      <c r="B308" s="110" t="s">
        <v>313</v>
      </c>
      <c r="C308" s="119">
        <v>3500</v>
      </c>
      <c r="D308" s="119">
        <v>0</v>
      </c>
    </row>
    <row r="309" spans="1:4" s="91" customFormat="1" x14ac:dyDescent="0.2">
      <c r="A309" s="109">
        <v>412900</v>
      </c>
      <c r="B309" s="110" t="s">
        <v>296</v>
      </c>
      <c r="C309" s="119">
        <v>5000</v>
      </c>
      <c r="D309" s="119">
        <v>0</v>
      </c>
    </row>
    <row r="310" spans="1:4" s="91" customFormat="1" x14ac:dyDescent="0.2">
      <c r="A310" s="107">
        <v>510000</v>
      </c>
      <c r="B310" s="112" t="s">
        <v>151</v>
      </c>
      <c r="C310" s="106">
        <f>C311+C314+0</f>
        <v>72700</v>
      </c>
      <c r="D310" s="106">
        <f>D311+D314+0</f>
        <v>0</v>
      </c>
    </row>
    <row r="311" spans="1:4" s="91" customFormat="1" x14ac:dyDescent="0.2">
      <c r="A311" s="107">
        <v>511000</v>
      </c>
      <c r="B311" s="112" t="s">
        <v>152</v>
      </c>
      <c r="C311" s="106">
        <f t="shared" ref="C311" si="78">SUM(C312:C313)</f>
        <v>67600</v>
      </c>
      <c r="D311" s="106">
        <f t="shared" ref="D311" si="79">SUM(D312:D313)</f>
        <v>0</v>
      </c>
    </row>
    <row r="312" spans="1:4" s="91" customFormat="1" x14ac:dyDescent="0.2">
      <c r="A312" s="117">
        <v>511100</v>
      </c>
      <c r="B312" s="110" t="s">
        <v>153</v>
      </c>
      <c r="C312" s="119">
        <v>67000</v>
      </c>
      <c r="D312" s="119">
        <v>0</v>
      </c>
    </row>
    <row r="313" spans="1:4" s="91" customFormat="1" x14ac:dyDescent="0.2">
      <c r="A313" s="109">
        <v>511300</v>
      </c>
      <c r="B313" s="110" t="s">
        <v>155</v>
      </c>
      <c r="C313" s="119">
        <v>600</v>
      </c>
      <c r="D313" s="119">
        <v>0</v>
      </c>
    </row>
    <row r="314" spans="1:4" s="116" customFormat="1" ht="40.5" x14ac:dyDescent="0.2">
      <c r="A314" s="107">
        <v>516000</v>
      </c>
      <c r="B314" s="112" t="s">
        <v>162</v>
      </c>
      <c r="C314" s="106">
        <f t="shared" ref="C314" si="80">C315</f>
        <v>5100</v>
      </c>
      <c r="D314" s="106">
        <f t="shared" ref="D314" si="81">D315</f>
        <v>0</v>
      </c>
    </row>
    <row r="315" spans="1:4" s="91" customFormat="1" x14ac:dyDescent="0.2">
      <c r="A315" s="109">
        <v>516100</v>
      </c>
      <c r="B315" s="110" t="s">
        <v>162</v>
      </c>
      <c r="C315" s="119">
        <v>5100</v>
      </c>
      <c r="D315" s="119">
        <v>0</v>
      </c>
    </row>
    <row r="316" spans="1:4" s="116" customFormat="1" x14ac:dyDescent="0.2">
      <c r="A316" s="107">
        <v>630000</v>
      </c>
      <c r="B316" s="112" t="s">
        <v>319</v>
      </c>
      <c r="C316" s="106">
        <f>0+C317</f>
        <v>22000</v>
      </c>
      <c r="D316" s="106">
        <f>0+D317</f>
        <v>0</v>
      </c>
    </row>
    <row r="317" spans="1:4" s="116" customFormat="1" ht="40.5" x14ac:dyDescent="0.2">
      <c r="A317" s="107">
        <v>638000</v>
      </c>
      <c r="B317" s="112" t="s">
        <v>126</v>
      </c>
      <c r="C317" s="106">
        <f t="shared" ref="C317" si="82">C318</f>
        <v>22000</v>
      </c>
      <c r="D317" s="106">
        <f t="shared" ref="D317" si="83">D318</f>
        <v>0</v>
      </c>
    </row>
    <row r="318" spans="1:4" s="91" customFormat="1" x14ac:dyDescent="0.2">
      <c r="A318" s="109">
        <v>638100</v>
      </c>
      <c r="B318" s="110" t="s">
        <v>195</v>
      </c>
      <c r="C318" s="119">
        <v>22000</v>
      </c>
      <c r="D318" s="119">
        <v>0</v>
      </c>
    </row>
    <row r="319" spans="1:4" s="91" customFormat="1" x14ac:dyDescent="0.2">
      <c r="A319" s="150"/>
      <c r="B319" s="144" t="s">
        <v>229</v>
      </c>
      <c r="C319" s="148">
        <f>C290+C310+C316</f>
        <v>2480500</v>
      </c>
      <c r="D319" s="148">
        <f>D290+D310+D316</f>
        <v>0</v>
      </c>
    </row>
    <row r="320" spans="1:4" s="91" customFormat="1" x14ac:dyDescent="0.2">
      <c r="A320" s="127"/>
      <c r="B320" s="105"/>
      <c r="C320" s="128"/>
      <c r="D320" s="128"/>
    </row>
    <row r="321" spans="1:4" s="91" customFormat="1" x14ac:dyDescent="0.2">
      <c r="A321" s="104"/>
      <c r="B321" s="105"/>
      <c r="C321" s="111"/>
      <c r="D321" s="111"/>
    </row>
    <row r="322" spans="1:4" s="91" customFormat="1" x14ac:dyDescent="0.2">
      <c r="A322" s="109" t="s">
        <v>541</v>
      </c>
      <c r="B322" s="112"/>
      <c r="C322" s="111"/>
      <c r="D322" s="111"/>
    </row>
    <row r="323" spans="1:4" s="91" customFormat="1" x14ac:dyDescent="0.2">
      <c r="A323" s="109" t="s">
        <v>236</v>
      </c>
      <c r="B323" s="112"/>
      <c r="C323" s="111"/>
      <c r="D323" s="111"/>
    </row>
    <row r="324" spans="1:4" s="91" customFormat="1" x14ac:dyDescent="0.2">
      <c r="A324" s="109" t="s">
        <v>318</v>
      </c>
      <c r="B324" s="112"/>
      <c r="C324" s="111"/>
      <c r="D324" s="111"/>
    </row>
    <row r="325" spans="1:4" s="91" customFormat="1" x14ac:dyDescent="0.2">
      <c r="A325" s="109" t="s">
        <v>525</v>
      </c>
      <c r="B325" s="112"/>
      <c r="C325" s="111"/>
      <c r="D325" s="111"/>
    </row>
    <row r="326" spans="1:4" s="91" customFormat="1" x14ac:dyDescent="0.2">
      <c r="A326" s="109"/>
      <c r="B326" s="140"/>
      <c r="C326" s="128"/>
      <c r="D326" s="128"/>
    </row>
    <row r="327" spans="1:4" s="91" customFormat="1" x14ac:dyDescent="0.2">
      <c r="A327" s="107">
        <v>410000</v>
      </c>
      <c r="B327" s="108" t="s">
        <v>87</v>
      </c>
      <c r="C327" s="106">
        <f>C328+C333+C350+C357+C352+0+0</f>
        <v>15913100</v>
      </c>
      <c r="D327" s="106">
        <f>D328+D333+D350+D357+D352+0+0</f>
        <v>0</v>
      </c>
    </row>
    <row r="328" spans="1:4" s="91" customFormat="1" x14ac:dyDescent="0.2">
      <c r="A328" s="107">
        <v>411000</v>
      </c>
      <c r="B328" s="108" t="s">
        <v>200</v>
      </c>
      <c r="C328" s="106">
        <f t="shared" ref="C328" si="84">SUM(C329:C332)</f>
        <v>2885900</v>
      </c>
      <c r="D328" s="106">
        <f t="shared" ref="D328" si="85">SUM(D329:D332)</f>
        <v>0</v>
      </c>
    </row>
    <row r="329" spans="1:4" s="91" customFormat="1" x14ac:dyDescent="0.2">
      <c r="A329" s="109">
        <v>411100</v>
      </c>
      <c r="B329" s="110" t="s">
        <v>88</v>
      </c>
      <c r="C329" s="119">
        <v>2700000</v>
      </c>
      <c r="D329" s="119">
        <v>0</v>
      </c>
    </row>
    <row r="330" spans="1:4" s="91" customFormat="1" ht="40.5" x14ac:dyDescent="0.2">
      <c r="A330" s="109">
        <v>411200</v>
      </c>
      <c r="B330" s="110" t="s">
        <v>213</v>
      </c>
      <c r="C330" s="119">
        <v>106700</v>
      </c>
      <c r="D330" s="119">
        <v>0</v>
      </c>
    </row>
    <row r="331" spans="1:4" s="91" customFormat="1" ht="40.5" x14ac:dyDescent="0.2">
      <c r="A331" s="109">
        <v>411300</v>
      </c>
      <c r="B331" s="110" t="s">
        <v>89</v>
      </c>
      <c r="C331" s="119">
        <v>59400</v>
      </c>
      <c r="D331" s="119">
        <v>0</v>
      </c>
    </row>
    <row r="332" spans="1:4" s="91" customFormat="1" x14ac:dyDescent="0.2">
      <c r="A332" s="109">
        <v>411400</v>
      </c>
      <c r="B332" s="110" t="s">
        <v>90</v>
      </c>
      <c r="C332" s="119">
        <v>19800</v>
      </c>
      <c r="D332" s="119">
        <v>0</v>
      </c>
    </row>
    <row r="333" spans="1:4" s="91" customFormat="1" x14ac:dyDescent="0.2">
      <c r="A333" s="107">
        <v>412000</v>
      </c>
      <c r="B333" s="112" t="s">
        <v>205</v>
      </c>
      <c r="C333" s="106">
        <f t="shared" ref="C333" si="86">SUM(C334:C349)</f>
        <v>6216300</v>
      </c>
      <c r="D333" s="106">
        <f t="shared" ref="D333" si="87">SUM(D334:D349)</f>
        <v>0</v>
      </c>
    </row>
    <row r="334" spans="1:4" s="91" customFormat="1" x14ac:dyDescent="0.2">
      <c r="A334" s="109">
        <v>412100</v>
      </c>
      <c r="B334" s="110" t="s">
        <v>91</v>
      </c>
      <c r="C334" s="119">
        <v>4300</v>
      </c>
      <c r="D334" s="119">
        <v>0</v>
      </c>
    </row>
    <row r="335" spans="1:4" s="91" customFormat="1" ht="40.5" x14ac:dyDescent="0.2">
      <c r="A335" s="109">
        <v>412200</v>
      </c>
      <c r="B335" s="110" t="s">
        <v>214</v>
      </c>
      <c r="C335" s="119">
        <v>260000</v>
      </c>
      <c r="D335" s="119">
        <v>0</v>
      </c>
    </row>
    <row r="336" spans="1:4" s="91" customFormat="1" x14ac:dyDescent="0.2">
      <c r="A336" s="109">
        <v>412300</v>
      </c>
      <c r="B336" s="110" t="s">
        <v>92</v>
      </c>
      <c r="C336" s="119">
        <v>354000</v>
      </c>
      <c r="D336" s="119">
        <v>0</v>
      </c>
    </row>
    <row r="337" spans="1:4" s="91" customFormat="1" x14ac:dyDescent="0.2">
      <c r="A337" s="109">
        <v>412500</v>
      </c>
      <c r="B337" s="110" t="s">
        <v>94</v>
      </c>
      <c r="C337" s="119">
        <v>160000</v>
      </c>
      <c r="D337" s="119">
        <v>0</v>
      </c>
    </row>
    <row r="338" spans="1:4" s="91" customFormat="1" x14ac:dyDescent="0.2">
      <c r="A338" s="109">
        <v>412600</v>
      </c>
      <c r="B338" s="110" t="s">
        <v>215</v>
      </c>
      <c r="C338" s="119">
        <v>450000</v>
      </c>
      <c r="D338" s="119">
        <v>0</v>
      </c>
    </row>
    <row r="339" spans="1:4" s="91" customFormat="1" x14ac:dyDescent="0.2">
      <c r="A339" s="109">
        <v>412700</v>
      </c>
      <c r="B339" s="110" t="s">
        <v>202</v>
      </c>
      <c r="C339" s="119">
        <v>410000</v>
      </c>
      <c r="D339" s="119">
        <v>0</v>
      </c>
    </row>
    <row r="340" spans="1:4" s="91" customFormat="1" x14ac:dyDescent="0.2">
      <c r="A340" s="109">
        <v>412700</v>
      </c>
      <c r="B340" s="110" t="s">
        <v>490</v>
      </c>
      <c r="C340" s="119">
        <v>2400000</v>
      </c>
      <c r="D340" s="119">
        <v>0</v>
      </c>
    </row>
    <row r="341" spans="1:4" s="91" customFormat="1" x14ac:dyDescent="0.2">
      <c r="A341" s="109">
        <v>412700</v>
      </c>
      <c r="B341" s="110" t="s">
        <v>299</v>
      </c>
      <c r="C341" s="119">
        <v>130000</v>
      </c>
      <c r="D341" s="119">
        <v>0</v>
      </c>
    </row>
    <row r="342" spans="1:4" s="91" customFormat="1" ht="40.5" x14ac:dyDescent="0.2">
      <c r="A342" s="109">
        <v>412800</v>
      </c>
      <c r="B342" s="110" t="s">
        <v>216</v>
      </c>
      <c r="C342" s="119">
        <v>0</v>
      </c>
      <c r="D342" s="119">
        <v>0</v>
      </c>
    </row>
    <row r="343" spans="1:4" s="91" customFormat="1" x14ac:dyDescent="0.2">
      <c r="A343" s="109">
        <v>412900</v>
      </c>
      <c r="B343" s="114" t="s">
        <v>526</v>
      </c>
      <c r="C343" s="119">
        <v>3000</v>
      </c>
      <c r="D343" s="119">
        <v>0</v>
      </c>
    </row>
    <row r="344" spans="1:4" s="91" customFormat="1" x14ac:dyDescent="0.2">
      <c r="A344" s="109">
        <v>412900</v>
      </c>
      <c r="B344" s="114" t="s">
        <v>294</v>
      </c>
      <c r="C344" s="119">
        <v>375000</v>
      </c>
      <c r="D344" s="119">
        <v>0</v>
      </c>
    </row>
    <row r="345" spans="1:4" s="91" customFormat="1" x14ac:dyDescent="0.2">
      <c r="A345" s="109">
        <v>412900</v>
      </c>
      <c r="B345" s="114" t="s">
        <v>311</v>
      </c>
      <c r="C345" s="119">
        <v>140000</v>
      </c>
      <c r="D345" s="119">
        <v>0</v>
      </c>
    </row>
    <row r="346" spans="1:4" s="91" customFormat="1" ht="40.5" x14ac:dyDescent="0.2">
      <c r="A346" s="109">
        <v>412900</v>
      </c>
      <c r="B346" s="114" t="s">
        <v>312</v>
      </c>
      <c r="C346" s="119">
        <v>24000</v>
      </c>
      <c r="D346" s="119">
        <v>0</v>
      </c>
    </row>
    <row r="347" spans="1:4" s="91" customFormat="1" ht="40.5" x14ac:dyDescent="0.2">
      <c r="A347" s="109">
        <v>412900</v>
      </c>
      <c r="B347" s="114" t="s">
        <v>313</v>
      </c>
      <c r="C347" s="119">
        <v>5000</v>
      </c>
      <c r="D347" s="119">
        <v>0</v>
      </c>
    </row>
    <row r="348" spans="1:4" s="91" customFormat="1" ht="40.5" x14ac:dyDescent="0.2">
      <c r="A348" s="109">
        <v>412900</v>
      </c>
      <c r="B348" s="114" t="s">
        <v>491</v>
      </c>
      <c r="C348" s="119">
        <v>1500000</v>
      </c>
      <c r="D348" s="119">
        <v>0</v>
      </c>
    </row>
    <row r="349" spans="1:4" s="91" customFormat="1" x14ac:dyDescent="0.2">
      <c r="A349" s="109">
        <v>412900</v>
      </c>
      <c r="B349" s="110" t="s">
        <v>296</v>
      </c>
      <c r="C349" s="119">
        <v>1000</v>
      </c>
      <c r="D349" s="119">
        <v>0</v>
      </c>
    </row>
    <row r="350" spans="1:4" s="147" customFormat="1" x14ac:dyDescent="0.2">
      <c r="A350" s="107">
        <v>414000</v>
      </c>
      <c r="B350" s="112" t="s">
        <v>104</v>
      </c>
      <c r="C350" s="106">
        <f t="shared" ref="C350" si="88">SUM(C351)</f>
        <v>5550000</v>
      </c>
      <c r="D350" s="106">
        <f t="shared" ref="D350" si="89">SUM(D351)</f>
        <v>0</v>
      </c>
    </row>
    <row r="351" spans="1:4" s="91" customFormat="1" x14ac:dyDescent="0.2">
      <c r="A351" s="109">
        <v>414100</v>
      </c>
      <c r="B351" s="110" t="s">
        <v>324</v>
      </c>
      <c r="C351" s="119">
        <v>5550000</v>
      </c>
      <c r="D351" s="119">
        <v>0</v>
      </c>
    </row>
    <row r="352" spans="1:4" s="116" customFormat="1" x14ac:dyDescent="0.2">
      <c r="A352" s="107">
        <v>415000</v>
      </c>
      <c r="B352" s="112" t="s">
        <v>50</v>
      </c>
      <c r="C352" s="106">
        <f>SUM(C353:C356)</f>
        <v>1060900</v>
      </c>
      <c r="D352" s="106">
        <f>SUM(D353:D356)</f>
        <v>0</v>
      </c>
    </row>
    <row r="353" spans="1:4" s="91" customFormat="1" x14ac:dyDescent="0.2">
      <c r="A353" s="117">
        <v>415100</v>
      </c>
      <c r="B353" s="110" t="s">
        <v>258</v>
      </c>
      <c r="C353" s="119">
        <v>19600</v>
      </c>
      <c r="D353" s="119">
        <v>0</v>
      </c>
    </row>
    <row r="354" spans="1:4" s="91" customFormat="1" x14ac:dyDescent="0.2">
      <c r="A354" s="109">
        <v>415200</v>
      </c>
      <c r="B354" s="110" t="s">
        <v>315</v>
      </c>
      <c r="C354" s="119">
        <v>708100</v>
      </c>
      <c r="D354" s="119">
        <v>0</v>
      </c>
    </row>
    <row r="355" spans="1:4" s="91" customFormat="1" x14ac:dyDescent="0.2">
      <c r="A355" s="109">
        <v>415200</v>
      </c>
      <c r="B355" s="110" t="s">
        <v>259</v>
      </c>
      <c r="C355" s="119">
        <v>332600</v>
      </c>
      <c r="D355" s="119">
        <v>0</v>
      </c>
    </row>
    <row r="356" spans="1:4" s="91" customFormat="1" x14ac:dyDescent="0.2">
      <c r="A356" s="109">
        <v>415200</v>
      </c>
      <c r="B356" s="110" t="s">
        <v>260</v>
      </c>
      <c r="C356" s="119">
        <v>600</v>
      </c>
      <c r="D356" s="119">
        <v>0</v>
      </c>
    </row>
    <row r="357" spans="1:4" s="147" customFormat="1" ht="40.5" x14ac:dyDescent="0.2">
      <c r="A357" s="107">
        <v>416000</v>
      </c>
      <c r="B357" s="112" t="s">
        <v>207</v>
      </c>
      <c r="C357" s="106">
        <f t="shared" ref="C357" si="90">SUM(C358:C358)</f>
        <v>200000</v>
      </c>
      <c r="D357" s="106">
        <f t="shared" ref="D357" si="91">SUM(D358:D358)</f>
        <v>0</v>
      </c>
    </row>
    <row r="358" spans="1:4" s="91" customFormat="1" x14ac:dyDescent="0.2">
      <c r="A358" s="117">
        <v>416100</v>
      </c>
      <c r="B358" s="110" t="s">
        <v>230</v>
      </c>
      <c r="C358" s="119">
        <v>200000</v>
      </c>
      <c r="D358" s="119">
        <v>0</v>
      </c>
    </row>
    <row r="359" spans="1:4" s="116" customFormat="1" x14ac:dyDescent="0.2">
      <c r="A359" s="107">
        <v>480000</v>
      </c>
      <c r="B359" s="112" t="s">
        <v>147</v>
      </c>
      <c r="C359" s="106">
        <f>C362+C360</f>
        <v>1131900</v>
      </c>
      <c r="D359" s="106">
        <f>D362+D360</f>
        <v>0</v>
      </c>
    </row>
    <row r="360" spans="1:4" s="116" customFormat="1" x14ac:dyDescent="0.2">
      <c r="A360" s="107">
        <v>487000</v>
      </c>
      <c r="B360" s="112" t="s">
        <v>199</v>
      </c>
      <c r="C360" s="106">
        <f>SUM(C361:C361)</f>
        <v>60900</v>
      </c>
      <c r="D360" s="106">
        <f>SUM(D361:D361)</f>
        <v>0</v>
      </c>
    </row>
    <row r="361" spans="1:4" s="91" customFormat="1" x14ac:dyDescent="0.2">
      <c r="A361" s="109">
        <v>487300</v>
      </c>
      <c r="B361" s="110" t="s">
        <v>148</v>
      </c>
      <c r="C361" s="119">
        <v>60900</v>
      </c>
      <c r="D361" s="119">
        <v>0</v>
      </c>
    </row>
    <row r="362" spans="1:4" s="116" customFormat="1" x14ac:dyDescent="0.2">
      <c r="A362" s="107">
        <v>488000</v>
      </c>
      <c r="B362" s="112" t="s">
        <v>103</v>
      </c>
      <c r="C362" s="106">
        <f t="shared" ref="C362" si="92">SUM(C363:C364)</f>
        <v>1071000</v>
      </c>
      <c r="D362" s="106">
        <f t="shared" ref="D362" si="93">SUM(D363:D364)</f>
        <v>0</v>
      </c>
    </row>
    <row r="363" spans="1:4" s="91" customFormat="1" x14ac:dyDescent="0.2">
      <c r="A363" s="109">
        <v>488100</v>
      </c>
      <c r="B363" s="110" t="s">
        <v>325</v>
      </c>
      <c r="C363" s="119">
        <v>970000</v>
      </c>
      <c r="D363" s="119">
        <v>0</v>
      </c>
    </row>
    <row r="364" spans="1:4" s="91" customFormat="1" x14ac:dyDescent="0.2">
      <c r="A364" s="109">
        <v>488100</v>
      </c>
      <c r="B364" s="110" t="s">
        <v>103</v>
      </c>
      <c r="C364" s="119">
        <v>101000</v>
      </c>
      <c r="D364" s="119">
        <v>0</v>
      </c>
    </row>
    <row r="365" spans="1:4" s="91" customFormat="1" x14ac:dyDescent="0.2">
      <c r="A365" s="107">
        <v>510000</v>
      </c>
      <c r="B365" s="112" t="s">
        <v>151</v>
      </c>
      <c r="C365" s="106">
        <f>C366+C370+C373</f>
        <v>3730000</v>
      </c>
      <c r="D365" s="106">
        <f>D366+D370+D373</f>
        <v>0</v>
      </c>
    </row>
    <row r="366" spans="1:4" s="91" customFormat="1" x14ac:dyDescent="0.2">
      <c r="A366" s="107">
        <v>511000</v>
      </c>
      <c r="B366" s="112" t="s">
        <v>152</v>
      </c>
      <c r="C366" s="106">
        <f>SUM(C367:C369)</f>
        <v>100000</v>
      </c>
      <c r="D366" s="106">
        <f>SUM(D367:D369)</f>
        <v>0</v>
      </c>
    </row>
    <row r="367" spans="1:4" s="91" customFormat="1" ht="40.5" x14ac:dyDescent="0.2">
      <c r="A367" s="109">
        <v>511200</v>
      </c>
      <c r="B367" s="110" t="s">
        <v>154</v>
      </c>
      <c r="C367" s="119">
        <v>0</v>
      </c>
      <c r="D367" s="119">
        <v>0</v>
      </c>
    </row>
    <row r="368" spans="1:4" s="91" customFormat="1" x14ac:dyDescent="0.2">
      <c r="A368" s="109">
        <v>511300</v>
      </c>
      <c r="B368" s="110" t="s">
        <v>155</v>
      </c>
      <c r="C368" s="119">
        <v>100000</v>
      </c>
      <c r="D368" s="119">
        <v>0</v>
      </c>
    </row>
    <row r="369" spans="1:4" s="91" customFormat="1" x14ac:dyDescent="0.2">
      <c r="A369" s="109">
        <v>511400</v>
      </c>
      <c r="B369" s="110" t="s">
        <v>156</v>
      </c>
      <c r="C369" s="119">
        <v>0</v>
      </c>
      <c r="D369" s="119">
        <v>0</v>
      </c>
    </row>
    <row r="370" spans="1:4" s="91" customFormat="1" x14ac:dyDescent="0.2">
      <c r="A370" s="107">
        <v>513000</v>
      </c>
      <c r="B370" s="112" t="s">
        <v>160</v>
      </c>
      <c r="C370" s="106">
        <f>SUM(C371:C372)</f>
        <v>3505000</v>
      </c>
      <c r="D370" s="106">
        <f>SUM(D371:D372)</f>
        <v>0</v>
      </c>
    </row>
    <row r="371" spans="1:4" s="91" customFormat="1" x14ac:dyDescent="0.2">
      <c r="A371" s="109">
        <v>513700</v>
      </c>
      <c r="B371" s="110" t="s">
        <v>326</v>
      </c>
      <c r="C371" s="119">
        <v>3505000</v>
      </c>
      <c r="D371" s="119">
        <v>0</v>
      </c>
    </row>
    <row r="372" spans="1:4" s="91" customFormat="1" x14ac:dyDescent="0.2">
      <c r="A372" s="109">
        <v>513700</v>
      </c>
      <c r="B372" s="110" t="s">
        <v>327</v>
      </c>
      <c r="C372" s="119">
        <v>0</v>
      </c>
      <c r="D372" s="119">
        <v>0</v>
      </c>
    </row>
    <row r="373" spans="1:4" s="116" customFormat="1" ht="40.5" x14ac:dyDescent="0.2">
      <c r="A373" s="107">
        <v>516000</v>
      </c>
      <c r="B373" s="112" t="s">
        <v>162</v>
      </c>
      <c r="C373" s="106">
        <f t="shared" ref="C373" si="94">SUM(C374)</f>
        <v>125000</v>
      </c>
      <c r="D373" s="106">
        <f t="shared" ref="D373" si="95">SUM(D374)</f>
        <v>0</v>
      </c>
    </row>
    <row r="374" spans="1:4" s="91" customFormat="1" x14ac:dyDescent="0.2">
      <c r="A374" s="109">
        <v>516100</v>
      </c>
      <c r="B374" s="110" t="s">
        <v>162</v>
      </c>
      <c r="C374" s="119">
        <v>125000</v>
      </c>
      <c r="D374" s="119">
        <v>0</v>
      </c>
    </row>
    <row r="375" spans="1:4" s="116" customFormat="1" x14ac:dyDescent="0.2">
      <c r="A375" s="107">
        <v>630000</v>
      </c>
      <c r="B375" s="112" t="s">
        <v>190</v>
      </c>
      <c r="C375" s="106">
        <f t="shared" ref="C375" si="96">C378+C376</f>
        <v>112100</v>
      </c>
      <c r="D375" s="106">
        <f t="shared" ref="D375" si="97">D378+D376</f>
        <v>0</v>
      </c>
    </row>
    <row r="376" spans="1:4" s="116" customFormat="1" x14ac:dyDescent="0.2">
      <c r="A376" s="107">
        <v>631000</v>
      </c>
      <c r="B376" s="112" t="s">
        <v>125</v>
      </c>
      <c r="C376" s="106">
        <f t="shared" ref="C376" si="98">C377</f>
        <v>32100</v>
      </c>
      <c r="D376" s="106">
        <f t="shared" ref="D376" si="99">D377</f>
        <v>0</v>
      </c>
    </row>
    <row r="377" spans="1:4" s="91" customFormat="1" x14ac:dyDescent="0.2">
      <c r="A377" s="109">
        <v>631900</v>
      </c>
      <c r="B377" s="110" t="s">
        <v>328</v>
      </c>
      <c r="C377" s="119">
        <v>32100</v>
      </c>
      <c r="D377" s="119">
        <v>0</v>
      </c>
    </row>
    <row r="378" spans="1:4" s="116" customFormat="1" ht="40.5" x14ac:dyDescent="0.2">
      <c r="A378" s="107">
        <v>638000</v>
      </c>
      <c r="B378" s="112" t="s">
        <v>126</v>
      </c>
      <c r="C378" s="106">
        <f t="shared" ref="C378" si="100">C379</f>
        <v>80000</v>
      </c>
      <c r="D378" s="106">
        <f t="shared" ref="D378" si="101">D379</f>
        <v>0</v>
      </c>
    </row>
    <row r="379" spans="1:4" s="91" customFormat="1" x14ac:dyDescent="0.2">
      <c r="A379" s="109">
        <v>638100</v>
      </c>
      <c r="B379" s="110" t="s">
        <v>195</v>
      </c>
      <c r="C379" s="119">
        <v>80000</v>
      </c>
      <c r="D379" s="119">
        <v>0</v>
      </c>
    </row>
    <row r="380" spans="1:4" s="91" customFormat="1" x14ac:dyDescent="0.2">
      <c r="A380" s="150"/>
      <c r="B380" s="144" t="s">
        <v>229</v>
      </c>
      <c r="C380" s="148">
        <f>C327+C359+C365+C375</f>
        <v>20887100</v>
      </c>
      <c r="D380" s="148">
        <f>D327+D359+D365+D375</f>
        <v>0</v>
      </c>
    </row>
    <row r="381" spans="1:4" s="91" customFormat="1" x14ac:dyDescent="0.2">
      <c r="A381" s="127"/>
      <c r="B381" s="105"/>
      <c r="C381" s="128"/>
      <c r="D381" s="128"/>
    </row>
    <row r="382" spans="1:4" s="91" customFormat="1" x14ac:dyDescent="0.2">
      <c r="A382" s="104"/>
      <c r="B382" s="105"/>
      <c r="C382" s="111"/>
      <c r="D382" s="111"/>
    </row>
    <row r="383" spans="1:4" s="91" customFormat="1" x14ac:dyDescent="0.2">
      <c r="A383" s="109" t="s">
        <v>542</v>
      </c>
      <c r="B383" s="112"/>
      <c r="C383" s="111"/>
      <c r="D383" s="111"/>
    </row>
    <row r="384" spans="1:4" s="91" customFormat="1" x14ac:dyDescent="0.2">
      <c r="A384" s="109" t="s">
        <v>236</v>
      </c>
      <c r="B384" s="112"/>
      <c r="C384" s="111"/>
      <c r="D384" s="111"/>
    </row>
    <row r="385" spans="1:4" s="91" customFormat="1" x14ac:dyDescent="0.2">
      <c r="A385" s="109" t="s">
        <v>321</v>
      </c>
      <c r="B385" s="112"/>
      <c r="C385" s="111"/>
      <c r="D385" s="111"/>
    </row>
    <row r="386" spans="1:4" s="91" customFormat="1" x14ac:dyDescent="0.2">
      <c r="A386" s="109" t="s">
        <v>525</v>
      </c>
      <c r="B386" s="112"/>
      <c r="C386" s="111"/>
      <c r="D386" s="111"/>
    </row>
    <row r="387" spans="1:4" s="91" customFormat="1" x14ac:dyDescent="0.2">
      <c r="A387" s="109"/>
      <c r="B387" s="140"/>
      <c r="C387" s="128"/>
      <c r="D387" s="128"/>
    </row>
    <row r="388" spans="1:4" s="91" customFormat="1" x14ac:dyDescent="0.2">
      <c r="A388" s="107">
        <v>410000</v>
      </c>
      <c r="B388" s="108" t="s">
        <v>87</v>
      </c>
      <c r="C388" s="106">
        <f t="shared" ref="C388" si="102">C389+C392</f>
        <v>2008000</v>
      </c>
      <c r="D388" s="106">
        <f t="shared" ref="D388" si="103">D389+D392</f>
        <v>0</v>
      </c>
    </row>
    <row r="389" spans="1:4" s="91" customFormat="1" x14ac:dyDescent="0.2">
      <c r="A389" s="107">
        <v>411000</v>
      </c>
      <c r="B389" s="108" t="s">
        <v>200</v>
      </c>
      <c r="C389" s="106">
        <f t="shared" ref="C389" si="104">SUM(C390:C391)</f>
        <v>154400</v>
      </c>
      <c r="D389" s="106">
        <f t="shared" ref="D389" si="105">SUM(D390:D391)</f>
        <v>0</v>
      </c>
    </row>
    <row r="390" spans="1:4" s="91" customFormat="1" x14ac:dyDescent="0.2">
      <c r="A390" s="109">
        <v>411100</v>
      </c>
      <c r="B390" s="110" t="s">
        <v>88</v>
      </c>
      <c r="C390" s="119">
        <v>135100</v>
      </c>
      <c r="D390" s="119">
        <v>0</v>
      </c>
    </row>
    <row r="391" spans="1:4" s="91" customFormat="1" ht="40.5" x14ac:dyDescent="0.2">
      <c r="A391" s="109">
        <v>411200</v>
      </c>
      <c r="B391" s="110" t="s">
        <v>213</v>
      </c>
      <c r="C391" s="119">
        <v>19300</v>
      </c>
      <c r="D391" s="119">
        <v>0</v>
      </c>
    </row>
    <row r="392" spans="1:4" s="91" customFormat="1" x14ac:dyDescent="0.2">
      <c r="A392" s="107">
        <v>412000</v>
      </c>
      <c r="B392" s="112" t="s">
        <v>205</v>
      </c>
      <c r="C392" s="106">
        <f t="shared" ref="C392" si="106">SUM(C393:C404)</f>
        <v>1853600</v>
      </c>
      <c r="D392" s="106">
        <f t="shared" ref="D392" si="107">SUM(D393:D404)</f>
        <v>0</v>
      </c>
    </row>
    <row r="393" spans="1:4" s="91" customFormat="1" x14ac:dyDescent="0.2">
      <c r="A393" s="109">
        <v>412100</v>
      </c>
      <c r="B393" s="110" t="s">
        <v>91</v>
      </c>
      <c r="C393" s="119">
        <v>8500</v>
      </c>
      <c r="D393" s="119">
        <v>0</v>
      </c>
    </row>
    <row r="394" spans="1:4" s="91" customFormat="1" ht="40.5" x14ac:dyDescent="0.2">
      <c r="A394" s="109">
        <v>412200</v>
      </c>
      <c r="B394" s="110" t="s">
        <v>214</v>
      </c>
      <c r="C394" s="119">
        <v>20000</v>
      </c>
      <c r="D394" s="119">
        <v>0</v>
      </c>
    </row>
    <row r="395" spans="1:4" s="91" customFormat="1" x14ac:dyDescent="0.2">
      <c r="A395" s="109">
        <v>412300</v>
      </c>
      <c r="B395" s="110" t="s">
        <v>92</v>
      </c>
      <c r="C395" s="119">
        <v>4000</v>
      </c>
      <c r="D395" s="119">
        <v>0</v>
      </c>
    </row>
    <row r="396" spans="1:4" s="91" customFormat="1" x14ac:dyDescent="0.2">
      <c r="A396" s="109">
        <v>412500</v>
      </c>
      <c r="B396" s="110" t="s">
        <v>94</v>
      </c>
      <c r="C396" s="119">
        <v>368000</v>
      </c>
      <c r="D396" s="119">
        <v>0</v>
      </c>
    </row>
    <row r="397" spans="1:4" s="91" customFormat="1" x14ac:dyDescent="0.2">
      <c r="A397" s="109">
        <v>412600</v>
      </c>
      <c r="B397" s="110" t="s">
        <v>215</v>
      </c>
      <c r="C397" s="119">
        <v>550000</v>
      </c>
      <c r="D397" s="119">
        <v>0</v>
      </c>
    </row>
    <row r="398" spans="1:4" s="91" customFormat="1" x14ac:dyDescent="0.2">
      <c r="A398" s="109">
        <v>412700</v>
      </c>
      <c r="B398" s="110" t="s">
        <v>202</v>
      </c>
      <c r="C398" s="119">
        <v>110000</v>
      </c>
      <c r="D398" s="119">
        <v>0</v>
      </c>
    </row>
    <row r="399" spans="1:4" s="91" customFormat="1" x14ac:dyDescent="0.2">
      <c r="A399" s="109">
        <v>412900</v>
      </c>
      <c r="B399" s="114" t="s">
        <v>526</v>
      </c>
      <c r="C399" s="119">
        <v>85400</v>
      </c>
      <c r="D399" s="119">
        <v>0</v>
      </c>
    </row>
    <row r="400" spans="1:4" s="91" customFormat="1" x14ac:dyDescent="0.2">
      <c r="A400" s="109">
        <v>412900</v>
      </c>
      <c r="B400" s="114" t="s">
        <v>294</v>
      </c>
      <c r="C400" s="119">
        <v>340000</v>
      </c>
      <c r="D400" s="119">
        <v>0</v>
      </c>
    </row>
    <row r="401" spans="1:4" s="91" customFormat="1" x14ac:dyDescent="0.2">
      <c r="A401" s="109">
        <v>412900</v>
      </c>
      <c r="B401" s="114" t="s">
        <v>311</v>
      </c>
      <c r="C401" s="119">
        <v>11699.999999999998</v>
      </c>
      <c r="D401" s="119">
        <v>0</v>
      </c>
    </row>
    <row r="402" spans="1:4" s="91" customFormat="1" ht="40.5" x14ac:dyDescent="0.2">
      <c r="A402" s="109">
        <v>412900</v>
      </c>
      <c r="B402" s="114" t="s">
        <v>312</v>
      </c>
      <c r="C402" s="119">
        <v>350700</v>
      </c>
      <c r="D402" s="119">
        <v>0</v>
      </c>
    </row>
    <row r="403" spans="1:4" s="91" customFormat="1" ht="40.5" x14ac:dyDescent="0.2">
      <c r="A403" s="109">
        <v>412900</v>
      </c>
      <c r="B403" s="114" t="s">
        <v>313</v>
      </c>
      <c r="C403" s="119">
        <v>300</v>
      </c>
      <c r="D403" s="119">
        <v>0</v>
      </c>
    </row>
    <row r="404" spans="1:4" s="91" customFormat="1" x14ac:dyDescent="0.2">
      <c r="A404" s="109">
        <v>412900</v>
      </c>
      <c r="B404" s="110" t="s">
        <v>296</v>
      </c>
      <c r="C404" s="119">
        <v>5000</v>
      </c>
      <c r="D404" s="119">
        <v>0</v>
      </c>
    </row>
    <row r="405" spans="1:4" s="91" customFormat="1" x14ac:dyDescent="0.2">
      <c r="A405" s="107">
        <v>510000</v>
      </c>
      <c r="B405" s="112" t="s">
        <v>151</v>
      </c>
      <c r="C405" s="106">
        <f>C406+C409</f>
        <v>43200</v>
      </c>
      <c r="D405" s="106">
        <f>D406+D409</f>
        <v>0</v>
      </c>
    </row>
    <row r="406" spans="1:4" s="91" customFormat="1" x14ac:dyDescent="0.2">
      <c r="A406" s="107">
        <v>511000</v>
      </c>
      <c r="B406" s="112" t="s">
        <v>152</v>
      </c>
      <c r="C406" s="106">
        <f>SUM(C407:C408)</f>
        <v>35200</v>
      </c>
      <c r="D406" s="106">
        <f>SUM(D407:D408)</f>
        <v>0</v>
      </c>
    </row>
    <row r="407" spans="1:4" s="91" customFormat="1" x14ac:dyDescent="0.2">
      <c r="A407" s="117">
        <v>511100</v>
      </c>
      <c r="B407" s="110" t="s">
        <v>153</v>
      </c>
      <c r="C407" s="119">
        <v>30000</v>
      </c>
      <c r="D407" s="119">
        <v>0</v>
      </c>
    </row>
    <row r="408" spans="1:4" s="91" customFormat="1" x14ac:dyDescent="0.2">
      <c r="A408" s="109">
        <v>511300</v>
      </c>
      <c r="B408" s="110" t="s">
        <v>155</v>
      </c>
      <c r="C408" s="119">
        <v>5200</v>
      </c>
      <c r="D408" s="119">
        <v>0</v>
      </c>
    </row>
    <row r="409" spans="1:4" s="116" customFormat="1" ht="40.5" x14ac:dyDescent="0.2">
      <c r="A409" s="107">
        <v>516000</v>
      </c>
      <c r="B409" s="112" t="s">
        <v>162</v>
      </c>
      <c r="C409" s="142">
        <f t="shared" ref="C409" si="108">C410</f>
        <v>8000</v>
      </c>
      <c r="D409" s="142">
        <f t="shared" ref="D409" si="109">D410</f>
        <v>0</v>
      </c>
    </row>
    <row r="410" spans="1:4" s="91" customFormat="1" x14ac:dyDescent="0.2">
      <c r="A410" s="109">
        <v>516100</v>
      </c>
      <c r="B410" s="110" t="s">
        <v>162</v>
      </c>
      <c r="C410" s="119">
        <v>8000</v>
      </c>
      <c r="D410" s="119">
        <v>0</v>
      </c>
    </row>
    <row r="411" spans="1:4" s="91" customFormat="1" x14ac:dyDescent="0.2">
      <c r="A411" s="150"/>
      <c r="B411" s="144" t="s">
        <v>229</v>
      </c>
      <c r="C411" s="148">
        <f>C388+C405+0</f>
        <v>2051200</v>
      </c>
      <c r="D411" s="148">
        <f>D388+D405+0</f>
        <v>0</v>
      </c>
    </row>
    <row r="412" spans="1:4" s="91" customFormat="1" x14ac:dyDescent="0.2">
      <c r="A412" s="127"/>
      <c r="B412" s="105"/>
      <c r="C412" s="128"/>
      <c r="D412" s="128"/>
    </row>
    <row r="413" spans="1:4" s="91" customFormat="1" x14ac:dyDescent="0.2">
      <c r="A413" s="104"/>
      <c r="B413" s="105"/>
      <c r="C413" s="111"/>
      <c r="D413" s="111"/>
    </row>
    <row r="414" spans="1:4" s="91" customFormat="1" x14ac:dyDescent="0.2">
      <c r="A414" s="109" t="s">
        <v>543</v>
      </c>
      <c r="B414" s="112"/>
      <c r="C414" s="111"/>
      <c r="D414" s="111"/>
    </row>
    <row r="415" spans="1:4" s="91" customFormat="1" x14ac:dyDescent="0.2">
      <c r="A415" s="109" t="s">
        <v>236</v>
      </c>
      <c r="B415" s="112"/>
      <c r="C415" s="111"/>
      <c r="D415" s="111"/>
    </row>
    <row r="416" spans="1:4" s="91" customFormat="1" x14ac:dyDescent="0.2">
      <c r="A416" s="109" t="s">
        <v>329</v>
      </c>
      <c r="B416" s="112"/>
      <c r="C416" s="111"/>
      <c r="D416" s="111"/>
    </row>
    <row r="417" spans="1:4" s="91" customFormat="1" x14ac:dyDescent="0.2">
      <c r="A417" s="109" t="s">
        <v>525</v>
      </c>
      <c r="B417" s="112"/>
      <c r="C417" s="111"/>
      <c r="D417" s="111"/>
    </row>
    <row r="418" spans="1:4" s="91" customFormat="1" x14ac:dyDescent="0.2">
      <c r="A418" s="109"/>
      <c r="B418" s="140"/>
      <c r="C418" s="128"/>
      <c r="D418" s="128"/>
    </row>
    <row r="419" spans="1:4" s="91" customFormat="1" x14ac:dyDescent="0.2">
      <c r="A419" s="107">
        <v>410000</v>
      </c>
      <c r="B419" s="108" t="s">
        <v>87</v>
      </c>
      <c r="C419" s="106">
        <f>C420+C425+0</f>
        <v>23469500</v>
      </c>
      <c r="D419" s="106">
        <f>D420+D425+0</f>
        <v>0</v>
      </c>
    </row>
    <row r="420" spans="1:4" s="91" customFormat="1" x14ac:dyDescent="0.2">
      <c r="A420" s="107">
        <v>411000</v>
      </c>
      <c r="B420" s="108" t="s">
        <v>200</v>
      </c>
      <c r="C420" s="106">
        <f t="shared" ref="C420" si="110">SUM(C421:C424)</f>
        <v>23422800</v>
      </c>
      <c r="D420" s="106">
        <f t="shared" ref="D420" si="111">SUM(D421:D424)</f>
        <v>0</v>
      </c>
    </row>
    <row r="421" spans="1:4" s="91" customFormat="1" x14ac:dyDescent="0.2">
      <c r="A421" s="109">
        <v>411100</v>
      </c>
      <c r="B421" s="110" t="s">
        <v>88</v>
      </c>
      <c r="C421" s="119">
        <v>21800000</v>
      </c>
      <c r="D421" s="119">
        <v>0</v>
      </c>
    </row>
    <row r="422" spans="1:4" s="91" customFormat="1" ht="40.5" x14ac:dyDescent="0.2">
      <c r="A422" s="109">
        <v>411200</v>
      </c>
      <c r="B422" s="110" t="s">
        <v>213</v>
      </c>
      <c r="C422" s="119">
        <v>580000</v>
      </c>
      <c r="D422" s="119">
        <v>0</v>
      </c>
    </row>
    <row r="423" spans="1:4" s="91" customFormat="1" ht="40.5" x14ac:dyDescent="0.2">
      <c r="A423" s="109">
        <v>411300</v>
      </c>
      <c r="B423" s="110" t="s">
        <v>89</v>
      </c>
      <c r="C423" s="119">
        <v>702800</v>
      </c>
      <c r="D423" s="119">
        <v>0</v>
      </c>
    </row>
    <row r="424" spans="1:4" s="91" customFormat="1" x14ac:dyDescent="0.2">
      <c r="A424" s="109">
        <v>411400</v>
      </c>
      <c r="B424" s="110" t="s">
        <v>90</v>
      </c>
      <c r="C424" s="119">
        <v>340000</v>
      </c>
      <c r="D424" s="119">
        <v>0</v>
      </c>
    </row>
    <row r="425" spans="1:4" s="91" customFormat="1" x14ac:dyDescent="0.2">
      <c r="A425" s="107">
        <v>412000</v>
      </c>
      <c r="B425" s="112" t="s">
        <v>205</v>
      </c>
      <c r="C425" s="106">
        <f>SUM(C426:C426)</f>
        <v>46700</v>
      </c>
      <c r="D425" s="106">
        <f>SUM(D426:D426)</f>
        <v>0</v>
      </c>
    </row>
    <row r="426" spans="1:4" s="91" customFormat="1" ht="40.5" x14ac:dyDescent="0.2">
      <c r="A426" s="109">
        <v>412900</v>
      </c>
      <c r="B426" s="114" t="s">
        <v>313</v>
      </c>
      <c r="C426" s="119">
        <v>46700</v>
      </c>
      <c r="D426" s="119">
        <v>0</v>
      </c>
    </row>
    <row r="427" spans="1:4" s="116" customFormat="1" x14ac:dyDescent="0.2">
      <c r="A427" s="107">
        <v>510000</v>
      </c>
      <c r="B427" s="112" t="s">
        <v>151</v>
      </c>
      <c r="C427" s="106">
        <f t="shared" ref="C427" si="112">C428</f>
        <v>800000</v>
      </c>
      <c r="D427" s="106">
        <f t="shared" ref="D427" si="113">D428</f>
        <v>0</v>
      </c>
    </row>
    <row r="428" spans="1:4" s="116" customFormat="1" x14ac:dyDescent="0.2">
      <c r="A428" s="107">
        <v>511000</v>
      </c>
      <c r="B428" s="112" t="s">
        <v>152</v>
      </c>
      <c r="C428" s="106">
        <f>0+C429</f>
        <v>800000</v>
      </c>
      <c r="D428" s="106">
        <f>0+D429</f>
        <v>0</v>
      </c>
    </row>
    <row r="429" spans="1:4" s="91" customFormat="1" x14ac:dyDescent="0.2">
      <c r="A429" s="109">
        <v>511300</v>
      </c>
      <c r="B429" s="110" t="s">
        <v>155</v>
      </c>
      <c r="C429" s="119">
        <v>800000</v>
      </c>
      <c r="D429" s="119">
        <v>0</v>
      </c>
    </row>
    <row r="430" spans="1:4" s="116" customFormat="1" x14ac:dyDescent="0.2">
      <c r="A430" s="107">
        <v>630000</v>
      </c>
      <c r="B430" s="112" t="s">
        <v>190</v>
      </c>
      <c r="C430" s="106">
        <f>C431+0</f>
        <v>656100</v>
      </c>
      <c r="D430" s="106">
        <f>D431+0</f>
        <v>0</v>
      </c>
    </row>
    <row r="431" spans="1:4" s="116" customFormat="1" ht="40.5" x14ac:dyDescent="0.2">
      <c r="A431" s="107">
        <v>638000</v>
      </c>
      <c r="B431" s="112" t="s">
        <v>126</v>
      </c>
      <c r="C431" s="106">
        <f t="shared" ref="C431" si="114">C432</f>
        <v>656100</v>
      </c>
      <c r="D431" s="106">
        <f t="shared" ref="D431" si="115">D432</f>
        <v>0</v>
      </c>
    </row>
    <row r="432" spans="1:4" s="91" customFormat="1" x14ac:dyDescent="0.2">
      <c r="A432" s="109">
        <v>638100</v>
      </c>
      <c r="B432" s="110" t="s">
        <v>195</v>
      </c>
      <c r="C432" s="119">
        <v>656100</v>
      </c>
      <c r="D432" s="119">
        <v>0</v>
      </c>
    </row>
    <row r="433" spans="1:4" s="91" customFormat="1" x14ac:dyDescent="0.2">
      <c r="A433" s="150"/>
      <c r="B433" s="144" t="s">
        <v>229</v>
      </c>
      <c r="C433" s="148">
        <f>C419+C427+C430</f>
        <v>24925600</v>
      </c>
      <c r="D433" s="148">
        <f>D419+D427+D430</f>
        <v>0</v>
      </c>
    </row>
    <row r="434" spans="1:4" s="91" customFormat="1" x14ac:dyDescent="0.2">
      <c r="A434" s="127"/>
      <c r="B434" s="105"/>
      <c r="C434" s="128"/>
      <c r="D434" s="128"/>
    </row>
    <row r="435" spans="1:4" s="91" customFormat="1" x14ac:dyDescent="0.2">
      <c r="A435" s="104"/>
      <c r="B435" s="105"/>
      <c r="C435" s="111"/>
      <c r="D435" s="111"/>
    </row>
    <row r="436" spans="1:4" s="91" customFormat="1" x14ac:dyDescent="0.2">
      <c r="A436" s="109" t="s">
        <v>544</v>
      </c>
      <c r="B436" s="112"/>
      <c r="C436" s="111"/>
      <c r="D436" s="111"/>
    </row>
    <row r="437" spans="1:4" s="91" customFormat="1" x14ac:dyDescent="0.2">
      <c r="A437" s="109" t="s">
        <v>236</v>
      </c>
      <c r="B437" s="112"/>
      <c r="C437" s="111"/>
      <c r="D437" s="111"/>
    </row>
    <row r="438" spans="1:4" s="91" customFormat="1" x14ac:dyDescent="0.2">
      <c r="A438" s="109" t="s">
        <v>330</v>
      </c>
      <c r="B438" s="112"/>
      <c r="C438" s="111"/>
      <c r="D438" s="111"/>
    </row>
    <row r="439" spans="1:4" s="91" customFormat="1" x14ac:dyDescent="0.2">
      <c r="A439" s="109" t="s">
        <v>525</v>
      </c>
      <c r="B439" s="112"/>
      <c r="C439" s="111"/>
      <c r="D439" s="111"/>
    </row>
    <row r="440" spans="1:4" s="91" customFormat="1" x14ac:dyDescent="0.2">
      <c r="A440" s="109"/>
      <c r="B440" s="140"/>
      <c r="C440" s="128"/>
      <c r="D440" s="128"/>
    </row>
    <row r="441" spans="1:4" s="91" customFormat="1" x14ac:dyDescent="0.2">
      <c r="A441" s="107">
        <v>410000</v>
      </c>
      <c r="B441" s="108" t="s">
        <v>87</v>
      </c>
      <c r="C441" s="106">
        <f>C442+C447+C458</f>
        <v>873300</v>
      </c>
      <c r="D441" s="106">
        <f>D442+D447+D458</f>
        <v>0</v>
      </c>
    </row>
    <row r="442" spans="1:4" s="91" customFormat="1" x14ac:dyDescent="0.2">
      <c r="A442" s="107">
        <v>411000</v>
      </c>
      <c r="B442" s="108" t="s">
        <v>200</v>
      </c>
      <c r="C442" s="106">
        <f t="shared" ref="C442" si="116">SUM(C443:C446)</f>
        <v>854500</v>
      </c>
      <c r="D442" s="106">
        <f t="shared" ref="D442" si="117">SUM(D443:D446)</f>
        <v>0</v>
      </c>
    </row>
    <row r="443" spans="1:4" s="91" customFormat="1" x14ac:dyDescent="0.2">
      <c r="A443" s="109">
        <v>411100</v>
      </c>
      <c r="B443" s="110" t="s">
        <v>88</v>
      </c>
      <c r="C443" s="119">
        <v>800000</v>
      </c>
      <c r="D443" s="119">
        <v>0</v>
      </c>
    </row>
    <row r="444" spans="1:4" s="91" customFormat="1" ht="40.5" x14ac:dyDescent="0.2">
      <c r="A444" s="109">
        <v>411200</v>
      </c>
      <c r="B444" s="110" t="s">
        <v>213</v>
      </c>
      <c r="C444" s="119">
        <v>11800</v>
      </c>
      <c r="D444" s="119">
        <v>0</v>
      </c>
    </row>
    <row r="445" spans="1:4" s="91" customFormat="1" ht="40.5" x14ac:dyDescent="0.2">
      <c r="A445" s="109">
        <v>411300</v>
      </c>
      <c r="B445" s="110" t="s">
        <v>89</v>
      </c>
      <c r="C445" s="119">
        <v>23700</v>
      </c>
      <c r="D445" s="119">
        <v>0</v>
      </c>
    </row>
    <row r="446" spans="1:4" s="91" customFormat="1" x14ac:dyDescent="0.2">
      <c r="A446" s="109">
        <v>411400</v>
      </c>
      <c r="B446" s="110" t="s">
        <v>90</v>
      </c>
      <c r="C446" s="119">
        <v>19000</v>
      </c>
      <c r="D446" s="119">
        <v>0</v>
      </c>
    </row>
    <row r="447" spans="1:4" s="116" customFormat="1" x14ac:dyDescent="0.2">
      <c r="A447" s="107">
        <v>412000</v>
      </c>
      <c r="B447" s="112" t="s">
        <v>205</v>
      </c>
      <c r="C447" s="106">
        <f>SUM(C448:C457)</f>
        <v>18200</v>
      </c>
      <c r="D447" s="106">
        <f>SUM(D448:D457)</f>
        <v>0</v>
      </c>
    </row>
    <row r="448" spans="1:4" s="91" customFormat="1" x14ac:dyDescent="0.2">
      <c r="A448" s="117">
        <v>412100</v>
      </c>
      <c r="B448" s="110" t="s">
        <v>91</v>
      </c>
      <c r="C448" s="119">
        <v>1800</v>
      </c>
      <c r="D448" s="119">
        <v>0</v>
      </c>
    </row>
    <row r="449" spans="1:4" s="91" customFormat="1" ht="40.5" x14ac:dyDescent="0.2">
      <c r="A449" s="109">
        <v>412200</v>
      </c>
      <c r="B449" s="110" t="s">
        <v>214</v>
      </c>
      <c r="C449" s="119">
        <v>3000</v>
      </c>
      <c r="D449" s="119">
        <v>0</v>
      </c>
    </row>
    <row r="450" spans="1:4" s="91" customFormat="1" x14ac:dyDescent="0.2">
      <c r="A450" s="109">
        <v>412300</v>
      </c>
      <c r="B450" s="110" t="s">
        <v>92</v>
      </c>
      <c r="C450" s="119">
        <v>3200</v>
      </c>
      <c r="D450" s="119">
        <v>0</v>
      </c>
    </row>
    <row r="451" spans="1:4" s="91" customFormat="1" x14ac:dyDescent="0.2">
      <c r="A451" s="109">
        <v>412500</v>
      </c>
      <c r="B451" s="110" t="s">
        <v>94</v>
      </c>
      <c r="C451" s="119">
        <v>800</v>
      </c>
      <c r="D451" s="119">
        <v>0</v>
      </c>
    </row>
    <row r="452" spans="1:4" s="91" customFormat="1" x14ac:dyDescent="0.2">
      <c r="A452" s="109">
        <v>412600</v>
      </c>
      <c r="B452" s="110" t="s">
        <v>215</v>
      </c>
      <c r="C452" s="119">
        <v>3200</v>
      </c>
      <c r="D452" s="119">
        <v>0</v>
      </c>
    </row>
    <row r="453" spans="1:4" s="91" customFormat="1" x14ac:dyDescent="0.2">
      <c r="A453" s="109">
        <v>412700</v>
      </c>
      <c r="B453" s="110" t="s">
        <v>202</v>
      </c>
      <c r="C453" s="119">
        <v>3000</v>
      </c>
      <c r="D453" s="119">
        <v>0</v>
      </c>
    </row>
    <row r="454" spans="1:4" s="91" customFormat="1" x14ac:dyDescent="0.2">
      <c r="A454" s="109">
        <v>412900</v>
      </c>
      <c r="B454" s="110" t="s">
        <v>526</v>
      </c>
      <c r="C454" s="119">
        <v>500</v>
      </c>
      <c r="D454" s="119">
        <v>0</v>
      </c>
    </row>
    <row r="455" spans="1:4" s="91" customFormat="1" x14ac:dyDescent="0.2">
      <c r="A455" s="109">
        <v>412900</v>
      </c>
      <c r="B455" s="110" t="s">
        <v>311</v>
      </c>
      <c r="C455" s="119">
        <v>600</v>
      </c>
      <c r="D455" s="119">
        <v>0</v>
      </c>
    </row>
    <row r="456" spans="1:4" s="91" customFormat="1" ht="40.5" x14ac:dyDescent="0.2">
      <c r="A456" s="151">
        <v>412900</v>
      </c>
      <c r="B456" s="114" t="s">
        <v>312</v>
      </c>
      <c r="C456" s="119">
        <v>400</v>
      </c>
      <c r="D456" s="119">
        <v>0</v>
      </c>
    </row>
    <row r="457" spans="1:4" s="91" customFormat="1" ht="40.5" x14ac:dyDescent="0.2">
      <c r="A457" s="151">
        <v>412900</v>
      </c>
      <c r="B457" s="152" t="s">
        <v>313</v>
      </c>
      <c r="C457" s="119">
        <v>1700</v>
      </c>
      <c r="D457" s="119">
        <v>0</v>
      </c>
    </row>
    <row r="458" spans="1:4" s="116" customFormat="1" ht="40.5" x14ac:dyDescent="0.2">
      <c r="A458" s="107">
        <v>418000</v>
      </c>
      <c r="B458" s="112" t="s">
        <v>209</v>
      </c>
      <c r="C458" s="106">
        <f t="shared" ref="C458" si="118">C459</f>
        <v>600</v>
      </c>
      <c r="D458" s="106">
        <f t="shared" ref="D458" si="119">D459</f>
        <v>0</v>
      </c>
    </row>
    <row r="459" spans="1:4" s="91" customFormat="1" x14ac:dyDescent="0.2">
      <c r="A459" s="109">
        <v>418400</v>
      </c>
      <c r="B459" s="110" t="s">
        <v>146</v>
      </c>
      <c r="C459" s="119">
        <v>600</v>
      </c>
      <c r="D459" s="119">
        <v>0</v>
      </c>
    </row>
    <row r="460" spans="1:4" s="91" customFormat="1" x14ac:dyDescent="0.2">
      <c r="A460" s="107">
        <v>510000</v>
      </c>
      <c r="B460" s="112" t="s">
        <v>151</v>
      </c>
      <c r="C460" s="106">
        <f>C461+0</f>
        <v>1500</v>
      </c>
      <c r="D460" s="106">
        <f>D461+0</f>
        <v>0</v>
      </c>
    </row>
    <row r="461" spans="1:4" s="91" customFormat="1" x14ac:dyDescent="0.2">
      <c r="A461" s="107">
        <v>511000</v>
      </c>
      <c r="B461" s="112" t="s">
        <v>152</v>
      </c>
      <c r="C461" s="106">
        <f t="shared" ref="C461" si="120">SUM(C462:C462)</f>
        <v>1500</v>
      </c>
      <c r="D461" s="106">
        <f t="shared" ref="D461" si="121">SUM(D462:D462)</f>
        <v>0</v>
      </c>
    </row>
    <row r="462" spans="1:4" s="91" customFormat="1" x14ac:dyDescent="0.2">
      <c r="A462" s="109">
        <v>511300</v>
      </c>
      <c r="B462" s="110" t="s">
        <v>155</v>
      </c>
      <c r="C462" s="119">
        <v>1500</v>
      </c>
      <c r="D462" s="119">
        <v>0</v>
      </c>
    </row>
    <row r="463" spans="1:4" s="116" customFormat="1" x14ac:dyDescent="0.2">
      <c r="A463" s="107">
        <v>630000</v>
      </c>
      <c r="B463" s="112" t="s">
        <v>190</v>
      </c>
      <c r="C463" s="106">
        <f>C464+0</f>
        <v>0</v>
      </c>
      <c r="D463" s="106">
        <f>D464+0</f>
        <v>0</v>
      </c>
    </row>
    <row r="464" spans="1:4" s="116" customFormat="1" ht="40.5" x14ac:dyDescent="0.2">
      <c r="A464" s="107">
        <v>638000</v>
      </c>
      <c r="B464" s="112" t="s">
        <v>126</v>
      </c>
      <c r="C464" s="106">
        <f t="shared" ref="C464" si="122">C465</f>
        <v>0</v>
      </c>
      <c r="D464" s="106">
        <f t="shared" ref="D464" si="123">D465</f>
        <v>0</v>
      </c>
    </row>
    <row r="465" spans="1:4" s="91" customFormat="1" x14ac:dyDescent="0.2">
      <c r="A465" s="109">
        <v>638100</v>
      </c>
      <c r="B465" s="110" t="s">
        <v>195</v>
      </c>
      <c r="C465" s="119">
        <v>0</v>
      </c>
      <c r="D465" s="119">
        <v>0</v>
      </c>
    </row>
    <row r="466" spans="1:4" s="91" customFormat="1" x14ac:dyDescent="0.2">
      <c r="A466" s="150"/>
      <c r="B466" s="144" t="s">
        <v>229</v>
      </c>
      <c r="C466" s="148">
        <f>C441+C460+C463</f>
        <v>874800</v>
      </c>
      <c r="D466" s="148">
        <f>D441+D460+D463</f>
        <v>0</v>
      </c>
    </row>
    <row r="467" spans="1:4" s="91" customFormat="1" x14ac:dyDescent="0.2">
      <c r="A467" s="127"/>
      <c r="B467" s="105"/>
      <c r="C467" s="111"/>
      <c r="D467" s="111"/>
    </row>
    <row r="468" spans="1:4" s="91" customFormat="1" x14ac:dyDescent="0.2">
      <c r="A468" s="104"/>
      <c r="B468" s="105"/>
      <c r="C468" s="111"/>
      <c r="D468" s="111"/>
    </row>
    <row r="469" spans="1:4" s="91" customFormat="1" x14ac:dyDescent="0.2">
      <c r="A469" s="109" t="s">
        <v>545</v>
      </c>
      <c r="B469" s="112"/>
      <c r="C469" s="111"/>
      <c r="D469" s="111"/>
    </row>
    <row r="470" spans="1:4" s="91" customFormat="1" x14ac:dyDescent="0.2">
      <c r="A470" s="109" t="s">
        <v>236</v>
      </c>
      <c r="B470" s="112"/>
      <c r="C470" s="111"/>
      <c r="D470" s="111"/>
    </row>
    <row r="471" spans="1:4" s="91" customFormat="1" x14ac:dyDescent="0.2">
      <c r="A471" s="109" t="s">
        <v>331</v>
      </c>
      <c r="B471" s="112"/>
      <c r="C471" s="111"/>
      <c r="D471" s="111"/>
    </row>
    <row r="472" spans="1:4" s="91" customFormat="1" x14ac:dyDescent="0.2">
      <c r="A472" s="109" t="s">
        <v>525</v>
      </c>
      <c r="B472" s="112"/>
      <c r="C472" s="111"/>
      <c r="D472" s="111"/>
    </row>
    <row r="473" spans="1:4" s="91" customFormat="1" x14ac:dyDescent="0.2">
      <c r="A473" s="109"/>
      <c r="B473" s="140"/>
      <c r="C473" s="128"/>
      <c r="D473" s="128"/>
    </row>
    <row r="474" spans="1:4" s="91" customFormat="1" x14ac:dyDescent="0.2">
      <c r="A474" s="107">
        <v>410000</v>
      </c>
      <c r="B474" s="108" t="s">
        <v>87</v>
      </c>
      <c r="C474" s="106">
        <f t="shared" ref="C474" si="124">C475+C480</f>
        <v>898000</v>
      </c>
      <c r="D474" s="106">
        <f t="shared" ref="D474" si="125">D475+D480</f>
        <v>0</v>
      </c>
    </row>
    <row r="475" spans="1:4" s="91" customFormat="1" x14ac:dyDescent="0.2">
      <c r="A475" s="107">
        <v>411000</v>
      </c>
      <c r="B475" s="108" t="s">
        <v>200</v>
      </c>
      <c r="C475" s="106">
        <f t="shared" ref="C475" si="126">SUM(C476:C479)</f>
        <v>612800</v>
      </c>
      <c r="D475" s="106">
        <f t="shared" ref="D475" si="127">SUM(D476:D479)</f>
        <v>0</v>
      </c>
    </row>
    <row r="476" spans="1:4" s="91" customFormat="1" x14ac:dyDescent="0.2">
      <c r="A476" s="109">
        <v>411100</v>
      </c>
      <c r="B476" s="110" t="s">
        <v>88</v>
      </c>
      <c r="C476" s="119">
        <v>580000</v>
      </c>
      <c r="D476" s="119">
        <v>0</v>
      </c>
    </row>
    <row r="477" spans="1:4" s="91" customFormat="1" ht="40.5" x14ac:dyDescent="0.2">
      <c r="A477" s="109">
        <v>411200</v>
      </c>
      <c r="B477" s="110" t="s">
        <v>213</v>
      </c>
      <c r="C477" s="119">
        <v>16300</v>
      </c>
      <c r="D477" s="119">
        <v>0</v>
      </c>
    </row>
    <row r="478" spans="1:4" s="91" customFormat="1" ht="40.5" x14ac:dyDescent="0.2">
      <c r="A478" s="109">
        <v>411300</v>
      </c>
      <c r="B478" s="110" t="s">
        <v>89</v>
      </c>
      <c r="C478" s="119">
        <v>11000</v>
      </c>
      <c r="D478" s="119">
        <v>0</v>
      </c>
    </row>
    <row r="479" spans="1:4" s="91" customFormat="1" x14ac:dyDescent="0.2">
      <c r="A479" s="109">
        <v>411400</v>
      </c>
      <c r="B479" s="110" t="s">
        <v>90</v>
      </c>
      <c r="C479" s="119">
        <v>5500</v>
      </c>
      <c r="D479" s="119">
        <v>0</v>
      </c>
    </row>
    <row r="480" spans="1:4" s="91" customFormat="1" x14ac:dyDescent="0.2">
      <c r="A480" s="107">
        <v>412000</v>
      </c>
      <c r="B480" s="112" t="s">
        <v>205</v>
      </c>
      <c r="C480" s="106">
        <f t="shared" ref="C480" si="128">SUM(C481:C493)</f>
        <v>285200</v>
      </c>
      <c r="D480" s="106">
        <f t="shared" ref="D480" si="129">SUM(D481:D493)</f>
        <v>0</v>
      </c>
    </row>
    <row r="481" spans="1:4" s="91" customFormat="1" x14ac:dyDescent="0.2">
      <c r="A481" s="109">
        <v>412100</v>
      </c>
      <c r="B481" s="110" t="s">
        <v>91</v>
      </c>
      <c r="C481" s="119">
        <v>2400</v>
      </c>
      <c r="D481" s="119">
        <v>0</v>
      </c>
    </row>
    <row r="482" spans="1:4" s="91" customFormat="1" ht="40.5" x14ac:dyDescent="0.2">
      <c r="A482" s="109">
        <v>412200</v>
      </c>
      <c r="B482" s="110" t="s">
        <v>214</v>
      </c>
      <c r="C482" s="119">
        <v>45000</v>
      </c>
      <c r="D482" s="119">
        <v>0</v>
      </c>
    </row>
    <row r="483" spans="1:4" s="91" customFormat="1" x14ac:dyDescent="0.2">
      <c r="A483" s="109">
        <v>412300</v>
      </c>
      <c r="B483" s="110" t="s">
        <v>92</v>
      </c>
      <c r="C483" s="119">
        <v>7500</v>
      </c>
      <c r="D483" s="119">
        <v>0</v>
      </c>
    </row>
    <row r="484" spans="1:4" s="91" customFormat="1" x14ac:dyDescent="0.2">
      <c r="A484" s="109">
        <v>412500</v>
      </c>
      <c r="B484" s="110" t="s">
        <v>94</v>
      </c>
      <c r="C484" s="119">
        <v>6500</v>
      </c>
      <c r="D484" s="119">
        <v>0</v>
      </c>
    </row>
    <row r="485" spans="1:4" s="91" customFormat="1" x14ac:dyDescent="0.2">
      <c r="A485" s="109">
        <v>412600</v>
      </c>
      <c r="B485" s="110" t="s">
        <v>215</v>
      </c>
      <c r="C485" s="119">
        <v>9000</v>
      </c>
      <c r="D485" s="119">
        <v>0</v>
      </c>
    </row>
    <row r="486" spans="1:4" s="91" customFormat="1" x14ac:dyDescent="0.2">
      <c r="A486" s="109">
        <v>412700</v>
      </c>
      <c r="B486" s="110" t="s">
        <v>202</v>
      </c>
      <c r="C486" s="119">
        <v>60000</v>
      </c>
      <c r="D486" s="119">
        <v>0</v>
      </c>
    </row>
    <row r="487" spans="1:4" s="91" customFormat="1" x14ac:dyDescent="0.2">
      <c r="A487" s="109">
        <v>412900</v>
      </c>
      <c r="B487" s="114" t="s">
        <v>526</v>
      </c>
      <c r="C487" s="119">
        <v>1000</v>
      </c>
      <c r="D487" s="119">
        <v>0</v>
      </c>
    </row>
    <row r="488" spans="1:4" s="91" customFormat="1" x14ac:dyDescent="0.2">
      <c r="A488" s="109">
        <v>412900</v>
      </c>
      <c r="B488" s="114" t="s">
        <v>294</v>
      </c>
      <c r="C488" s="119">
        <v>3600</v>
      </c>
      <c r="D488" s="119">
        <v>0</v>
      </c>
    </row>
    <row r="489" spans="1:4" s="91" customFormat="1" x14ac:dyDescent="0.2">
      <c r="A489" s="109">
        <v>412900</v>
      </c>
      <c r="B489" s="110" t="s">
        <v>492</v>
      </c>
      <c r="C489" s="119">
        <v>147000</v>
      </c>
      <c r="D489" s="119">
        <v>0</v>
      </c>
    </row>
    <row r="490" spans="1:4" s="91" customFormat="1" x14ac:dyDescent="0.2">
      <c r="A490" s="109">
        <v>412900</v>
      </c>
      <c r="B490" s="114" t="s">
        <v>311</v>
      </c>
      <c r="C490" s="119">
        <v>1300</v>
      </c>
      <c r="D490" s="119">
        <v>0</v>
      </c>
    </row>
    <row r="491" spans="1:4" s="91" customFormat="1" ht="40.5" x14ac:dyDescent="0.2">
      <c r="A491" s="109">
        <v>412900</v>
      </c>
      <c r="B491" s="114" t="s">
        <v>312</v>
      </c>
      <c r="C491" s="119">
        <v>600</v>
      </c>
      <c r="D491" s="119">
        <v>0</v>
      </c>
    </row>
    <row r="492" spans="1:4" s="91" customFormat="1" ht="40.5" x14ac:dyDescent="0.2">
      <c r="A492" s="109">
        <v>412900</v>
      </c>
      <c r="B492" s="114" t="s">
        <v>313</v>
      </c>
      <c r="C492" s="119">
        <v>1200</v>
      </c>
      <c r="D492" s="119">
        <v>0</v>
      </c>
    </row>
    <row r="493" spans="1:4" s="91" customFormat="1" x14ac:dyDescent="0.2">
      <c r="A493" s="109">
        <v>412900</v>
      </c>
      <c r="B493" s="110" t="s">
        <v>296</v>
      </c>
      <c r="C493" s="119">
        <v>100</v>
      </c>
      <c r="D493" s="119">
        <v>0</v>
      </c>
    </row>
    <row r="494" spans="1:4" s="116" customFormat="1" x14ac:dyDescent="0.2">
      <c r="A494" s="107">
        <v>510000</v>
      </c>
      <c r="B494" s="112" t="s">
        <v>151</v>
      </c>
      <c r="C494" s="106">
        <f>C495+C497</f>
        <v>3000</v>
      </c>
      <c r="D494" s="106">
        <f>D495+D497</f>
        <v>0</v>
      </c>
    </row>
    <row r="495" spans="1:4" s="116" customFormat="1" x14ac:dyDescent="0.2">
      <c r="A495" s="107">
        <v>511000</v>
      </c>
      <c r="B495" s="112" t="s">
        <v>152</v>
      </c>
      <c r="C495" s="106">
        <f>C496+0</f>
        <v>2200</v>
      </c>
      <c r="D495" s="106">
        <f>D496+0</f>
        <v>0</v>
      </c>
    </row>
    <row r="496" spans="1:4" s="91" customFormat="1" x14ac:dyDescent="0.2">
      <c r="A496" s="109">
        <v>511300</v>
      </c>
      <c r="B496" s="110" t="s">
        <v>155</v>
      </c>
      <c r="C496" s="119">
        <v>2200</v>
      </c>
      <c r="D496" s="119">
        <v>0</v>
      </c>
    </row>
    <row r="497" spans="1:4" s="116" customFormat="1" ht="40.5" x14ac:dyDescent="0.2">
      <c r="A497" s="107">
        <v>516000</v>
      </c>
      <c r="B497" s="112" t="s">
        <v>162</v>
      </c>
      <c r="C497" s="106">
        <f t="shared" ref="C497" si="130">C498</f>
        <v>800</v>
      </c>
      <c r="D497" s="106">
        <f t="shared" ref="D497" si="131">D498</f>
        <v>0</v>
      </c>
    </row>
    <row r="498" spans="1:4" s="91" customFormat="1" x14ac:dyDescent="0.2">
      <c r="A498" s="109">
        <v>516100</v>
      </c>
      <c r="B498" s="110" t="s">
        <v>162</v>
      </c>
      <c r="C498" s="119">
        <v>800</v>
      </c>
      <c r="D498" s="119">
        <v>0</v>
      </c>
    </row>
    <row r="499" spans="1:4" s="116" customFormat="1" x14ac:dyDescent="0.2">
      <c r="A499" s="107">
        <v>630000</v>
      </c>
      <c r="B499" s="112" t="s">
        <v>190</v>
      </c>
      <c r="C499" s="106">
        <f>0+C500</f>
        <v>11100</v>
      </c>
      <c r="D499" s="106">
        <f>0+D500</f>
        <v>0</v>
      </c>
    </row>
    <row r="500" spans="1:4" s="116" customFormat="1" ht="40.5" x14ac:dyDescent="0.2">
      <c r="A500" s="107">
        <v>638000</v>
      </c>
      <c r="B500" s="112" t="s">
        <v>126</v>
      </c>
      <c r="C500" s="106">
        <f t="shared" ref="C500" si="132">C501</f>
        <v>11100</v>
      </c>
      <c r="D500" s="106">
        <f t="shared" ref="D500" si="133">D501</f>
        <v>0</v>
      </c>
    </row>
    <row r="501" spans="1:4" s="91" customFormat="1" x14ac:dyDescent="0.2">
      <c r="A501" s="109">
        <v>638100</v>
      </c>
      <c r="B501" s="110" t="s">
        <v>195</v>
      </c>
      <c r="C501" s="119">
        <v>11100</v>
      </c>
      <c r="D501" s="119">
        <v>0</v>
      </c>
    </row>
    <row r="502" spans="1:4" s="91" customFormat="1" x14ac:dyDescent="0.2">
      <c r="A502" s="150"/>
      <c r="B502" s="144" t="s">
        <v>229</v>
      </c>
      <c r="C502" s="148">
        <f>C474+C494+0+C499</f>
        <v>912100</v>
      </c>
      <c r="D502" s="148">
        <f>D474+D494+0+D499</f>
        <v>0</v>
      </c>
    </row>
    <row r="503" spans="1:4" s="91" customFormat="1" x14ac:dyDescent="0.2">
      <c r="A503" s="127"/>
      <c r="B503" s="105"/>
      <c r="C503" s="128"/>
      <c r="D503" s="128"/>
    </row>
    <row r="504" spans="1:4" s="91" customFormat="1" x14ac:dyDescent="0.2">
      <c r="A504" s="104"/>
      <c r="B504" s="105"/>
      <c r="C504" s="111"/>
      <c r="D504" s="111"/>
    </row>
    <row r="505" spans="1:4" s="91" customFormat="1" x14ac:dyDescent="0.2">
      <c r="A505" s="109" t="s">
        <v>546</v>
      </c>
      <c r="B505" s="112"/>
      <c r="C505" s="111"/>
      <c r="D505" s="111"/>
    </row>
    <row r="506" spans="1:4" s="91" customFormat="1" x14ac:dyDescent="0.2">
      <c r="A506" s="109" t="s">
        <v>236</v>
      </c>
      <c r="B506" s="112"/>
      <c r="C506" s="111"/>
      <c r="D506" s="111"/>
    </row>
    <row r="507" spans="1:4" s="91" customFormat="1" x14ac:dyDescent="0.2">
      <c r="A507" s="109" t="s">
        <v>332</v>
      </c>
      <c r="B507" s="112"/>
      <c r="C507" s="111"/>
      <c r="D507" s="111"/>
    </row>
    <row r="508" spans="1:4" s="91" customFormat="1" x14ac:dyDescent="0.2">
      <c r="A508" s="109" t="s">
        <v>525</v>
      </c>
      <c r="B508" s="112"/>
      <c r="C508" s="111"/>
      <c r="D508" s="111"/>
    </row>
    <row r="509" spans="1:4" s="91" customFormat="1" x14ac:dyDescent="0.2">
      <c r="A509" s="109"/>
      <c r="B509" s="140"/>
      <c r="C509" s="128"/>
      <c r="D509" s="128"/>
    </row>
    <row r="510" spans="1:4" s="91" customFormat="1" x14ac:dyDescent="0.2">
      <c r="A510" s="107">
        <v>410000</v>
      </c>
      <c r="B510" s="108" t="s">
        <v>87</v>
      </c>
      <c r="C510" s="106">
        <f t="shared" ref="C510" si="134">C511+C516</f>
        <v>281700</v>
      </c>
      <c r="D510" s="106">
        <f t="shared" ref="D510" si="135">D511+D516</f>
        <v>0</v>
      </c>
    </row>
    <row r="511" spans="1:4" s="91" customFormat="1" x14ac:dyDescent="0.2">
      <c r="A511" s="107">
        <v>411000</v>
      </c>
      <c r="B511" s="108" t="s">
        <v>200</v>
      </c>
      <c r="C511" s="106">
        <f t="shared" ref="C511" si="136">SUM(C512:C515)</f>
        <v>246800</v>
      </c>
      <c r="D511" s="106">
        <f t="shared" ref="D511" si="137">SUM(D512:D515)</f>
        <v>0</v>
      </c>
    </row>
    <row r="512" spans="1:4" s="91" customFormat="1" x14ac:dyDescent="0.2">
      <c r="A512" s="109">
        <v>411100</v>
      </c>
      <c r="B512" s="110" t="s">
        <v>88</v>
      </c>
      <c r="C512" s="119">
        <v>230000</v>
      </c>
      <c r="D512" s="119">
        <v>0</v>
      </c>
    </row>
    <row r="513" spans="1:4" s="91" customFormat="1" ht="40.5" x14ac:dyDescent="0.2">
      <c r="A513" s="109">
        <v>411200</v>
      </c>
      <c r="B513" s="110" t="s">
        <v>213</v>
      </c>
      <c r="C513" s="119">
        <v>3500</v>
      </c>
      <c r="D513" s="119">
        <v>0</v>
      </c>
    </row>
    <row r="514" spans="1:4" s="91" customFormat="1" ht="40.5" x14ac:dyDescent="0.2">
      <c r="A514" s="109">
        <v>411300</v>
      </c>
      <c r="B514" s="110" t="s">
        <v>89</v>
      </c>
      <c r="C514" s="119">
        <v>10300</v>
      </c>
      <c r="D514" s="119">
        <v>0</v>
      </c>
    </row>
    <row r="515" spans="1:4" s="91" customFormat="1" x14ac:dyDescent="0.2">
      <c r="A515" s="109">
        <v>411400</v>
      </c>
      <c r="B515" s="110" t="s">
        <v>90</v>
      </c>
      <c r="C515" s="119">
        <v>3000</v>
      </c>
      <c r="D515" s="119">
        <v>0</v>
      </c>
    </row>
    <row r="516" spans="1:4" s="91" customFormat="1" x14ac:dyDescent="0.2">
      <c r="A516" s="107">
        <v>412000</v>
      </c>
      <c r="B516" s="112" t="s">
        <v>205</v>
      </c>
      <c r="C516" s="106">
        <f>SUM(C517:C522)</f>
        <v>34900</v>
      </c>
      <c r="D516" s="106">
        <f>SUM(D517:D522)</f>
        <v>0</v>
      </c>
    </row>
    <row r="517" spans="1:4" s="91" customFormat="1" ht="40.5" x14ac:dyDescent="0.2">
      <c r="A517" s="109">
        <v>412200</v>
      </c>
      <c r="B517" s="110" t="s">
        <v>214</v>
      </c>
      <c r="C517" s="119">
        <v>13200</v>
      </c>
      <c r="D517" s="119">
        <v>0</v>
      </c>
    </row>
    <row r="518" spans="1:4" s="91" customFormat="1" x14ac:dyDescent="0.2">
      <c r="A518" s="109">
        <v>412300</v>
      </c>
      <c r="B518" s="110" t="s">
        <v>92</v>
      </c>
      <c r="C518" s="119">
        <v>3500</v>
      </c>
      <c r="D518" s="119">
        <v>0</v>
      </c>
    </row>
    <row r="519" spans="1:4" s="91" customFormat="1" x14ac:dyDescent="0.2">
      <c r="A519" s="109">
        <v>412700</v>
      </c>
      <c r="B519" s="110" t="s">
        <v>202</v>
      </c>
      <c r="C519" s="119">
        <v>2400</v>
      </c>
      <c r="D519" s="119">
        <v>0</v>
      </c>
    </row>
    <row r="520" spans="1:4" s="91" customFormat="1" x14ac:dyDescent="0.2">
      <c r="A520" s="109">
        <v>412900</v>
      </c>
      <c r="B520" s="114" t="s">
        <v>294</v>
      </c>
      <c r="C520" s="119">
        <v>14900</v>
      </c>
      <c r="D520" s="119">
        <v>0</v>
      </c>
    </row>
    <row r="521" spans="1:4" s="91" customFormat="1" x14ac:dyDescent="0.2">
      <c r="A521" s="109">
        <v>412900</v>
      </c>
      <c r="B521" s="114" t="s">
        <v>311</v>
      </c>
      <c r="C521" s="119">
        <v>300</v>
      </c>
      <c r="D521" s="119">
        <v>0</v>
      </c>
    </row>
    <row r="522" spans="1:4" s="91" customFormat="1" ht="40.5" x14ac:dyDescent="0.2">
      <c r="A522" s="109">
        <v>412900</v>
      </c>
      <c r="B522" s="114" t="s">
        <v>313</v>
      </c>
      <c r="C522" s="119">
        <v>600</v>
      </c>
      <c r="D522" s="119">
        <v>0</v>
      </c>
    </row>
    <row r="523" spans="1:4" s="116" customFormat="1" x14ac:dyDescent="0.2">
      <c r="A523" s="107">
        <v>510000</v>
      </c>
      <c r="B523" s="112" t="s">
        <v>151</v>
      </c>
      <c r="C523" s="106">
        <f t="shared" ref="C523:C524" si="138">C524</f>
        <v>2000</v>
      </c>
      <c r="D523" s="106">
        <f t="shared" ref="D523:D524" si="139">D524</f>
        <v>0</v>
      </c>
    </row>
    <row r="524" spans="1:4" s="116" customFormat="1" x14ac:dyDescent="0.2">
      <c r="A524" s="107">
        <v>511000</v>
      </c>
      <c r="B524" s="112" t="s">
        <v>152</v>
      </c>
      <c r="C524" s="106">
        <f t="shared" si="138"/>
        <v>2000</v>
      </c>
      <c r="D524" s="106">
        <f t="shared" si="139"/>
        <v>0</v>
      </c>
    </row>
    <row r="525" spans="1:4" s="91" customFormat="1" x14ac:dyDescent="0.2">
      <c r="A525" s="109">
        <v>511300</v>
      </c>
      <c r="B525" s="110" t="s">
        <v>155</v>
      </c>
      <c r="C525" s="119">
        <v>2000</v>
      </c>
      <c r="D525" s="119">
        <v>0</v>
      </c>
    </row>
    <row r="526" spans="1:4" s="116" customFormat="1" x14ac:dyDescent="0.2">
      <c r="A526" s="107">
        <v>630000</v>
      </c>
      <c r="B526" s="112" t="s">
        <v>190</v>
      </c>
      <c r="C526" s="106">
        <f t="shared" ref="C526:C527" si="140">C527</f>
        <v>69500</v>
      </c>
      <c r="D526" s="106">
        <f t="shared" ref="D526:D527" si="141">D527</f>
        <v>0</v>
      </c>
    </row>
    <row r="527" spans="1:4" s="116" customFormat="1" ht="40.5" x14ac:dyDescent="0.2">
      <c r="A527" s="107">
        <v>638000</v>
      </c>
      <c r="B527" s="112" t="s">
        <v>126</v>
      </c>
      <c r="C527" s="106">
        <f t="shared" si="140"/>
        <v>69500</v>
      </c>
      <c r="D527" s="106">
        <f t="shared" si="141"/>
        <v>0</v>
      </c>
    </row>
    <row r="528" spans="1:4" s="91" customFormat="1" x14ac:dyDescent="0.2">
      <c r="A528" s="109">
        <v>638100</v>
      </c>
      <c r="B528" s="110" t="s">
        <v>195</v>
      </c>
      <c r="C528" s="119">
        <v>69500</v>
      </c>
      <c r="D528" s="119">
        <v>0</v>
      </c>
    </row>
    <row r="529" spans="1:4" s="91" customFormat="1" x14ac:dyDescent="0.2">
      <c r="A529" s="150"/>
      <c r="B529" s="144" t="s">
        <v>229</v>
      </c>
      <c r="C529" s="148">
        <f>C510+C523+C526</f>
        <v>353200</v>
      </c>
      <c r="D529" s="148">
        <f>D510+D523+D526</f>
        <v>0</v>
      </c>
    </row>
    <row r="530" spans="1:4" s="91" customFormat="1" x14ac:dyDescent="0.2">
      <c r="A530" s="127"/>
      <c r="B530" s="105"/>
      <c r="C530" s="128"/>
      <c r="D530" s="128"/>
    </row>
    <row r="531" spans="1:4" s="91" customFormat="1" x14ac:dyDescent="0.2">
      <c r="A531" s="104"/>
      <c r="B531" s="105"/>
      <c r="C531" s="111"/>
      <c r="D531" s="111"/>
    </row>
    <row r="532" spans="1:4" s="91" customFormat="1" x14ac:dyDescent="0.2">
      <c r="A532" s="109" t="s">
        <v>547</v>
      </c>
      <c r="B532" s="112"/>
      <c r="C532" s="111"/>
      <c r="D532" s="111"/>
    </row>
    <row r="533" spans="1:4" s="91" customFormat="1" x14ac:dyDescent="0.2">
      <c r="A533" s="109" t="s">
        <v>236</v>
      </c>
      <c r="B533" s="112"/>
      <c r="C533" s="111"/>
      <c r="D533" s="111"/>
    </row>
    <row r="534" spans="1:4" s="91" customFormat="1" x14ac:dyDescent="0.2">
      <c r="A534" s="109" t="s">
        <v>333</v>
      </c>
      <c r="B534" s="112"/>
      <c r="C534" s="111"/>
      <c r="D534" s="111"/>
    </row>
    <row r="535" spans="1:4" s="91" customFormat="1" x14ac:dyDescent="0.2">
      <c r="A535" s="109" t="s">
        <v>525</v>
      </c>
      <c r="B535" s="112"/>
      <c r="C535" s="111"/>
      <c r="D535" s="111"/>
    </row>
    <row r="536" spans="1:4" s="91" customFormat="1" x14ac:dyDescent="0.2">
      <c r="A536" s="109"/>
      <c r="B536" s="140"/>
      <c r="C536" s="128"/>
      <c r="D536" s="128"/>
    </row>
    <row r="537" spans="1:4" s="91" customFormat="1" x14ac:dyDescent="0.2">
      <c r="A537" s="107">
        <v>410000</v>
      </c>
      <c r="B537" s="108" t="s">
        <v>87</v>
      </c>
      <c r="C537" s="106">
        <f>C538+C543+0</f>
        <v>534200</v>
      </c>
      <c r="D537" s="106">
        <f>D538+D543+0</f>
        <v>0</v>
      </c>
    </row>
    <row r="538" spans="1:4" s="91" customFormat="1" x14ac:dyDescent="0.2">
      <c r="A538" s="107">
        <v>411000</v>
      </c>
      <c r="B538" s="108" t="s">
        <v>200</v>
      </c>
      <c r="C538" s="106">
        <f t="shared" ref="C538" si="142">SUM(C539:C542)</f>
        <v>491300</v>
      </c>
      <c r="D538" s="106">
        <f t="shared" ref="D538" si="143">SUM(D539:D542)</f>
        <v>0</v>
      </c>
    </row>
    <row r="539" spans="1:4" s="91" customFormat="1" x14ac:dyDescent="0.2">
      <c r="A539" s="109">
        <v>411100</v>
      </c>
      <c r="B539" s="110" t="s">
        <v>88</v>
      </c>
      <c r="C539" s="119">
        <v>461700</v>
      </c>
      <c r="D539" s="119">
        <v>0</v>
      </c>
    </row>
    <row r="540" spans="1:4" s="91" customFormat="1" ht="40.5" x14ac:dyDescent="0.2">
      <c r="A540" s="109">
        <v>411200</v>
      </c>
      <c r="B540" s="110" t="s">
        <v>213</v>
      </c>
      <c r="C540" s="119">
        <v>14200</v>
      </c>
      <c r="D540" s="119">
        <v>0</v>
      </c>
    </row>
    <row r="541" spans="1:4" s="91" customFormat="1" ht="40.5" x14ac:dyDescent="0.2">
      <c r="A541" s="109">
        <v>411300</v>
      </c>
      <c r="B541" s="110" t="s">
        <v>89</v>
      </c>
      <c r="C541" s="119">
        <v>11700</v>
      </c>
      <c r="D541" s="119">
        <v>0</v>
      </c>
    </row>
    <row r="542" spans="1:4" s="91" customFormat="1" x14ac:dyDescent="0.2">
      <c r="A542" s="109">
        <v>411400</v>
      </c>
      <c r="B542" s="110" t="s">
        <v>90</v>
      </c>
      <c r="C542" s="119">
        <v>3700</v>
      </c>
      <c r="D542" s="119">
        <v>0</v>
      </c>
    </row>
    <row r="543" spans="1:4" s="91" customFormat="1" x14ac:dyDescent="0.2">
      <c r="A543" s="107">
        <v>412000</v>
      </c>
      <c r="B543" s="112" t="s">
        <v>205</v>
      </c>
      <c r="C543" s="106">
        <f t="shared" ref="C543" si="144">SUM(C544:C553)</f>
        <v>42900</v>
      </c>
      <c r="D543" s="106">
        <f t="shared" ref="D543" si="145">SUM(D544:D553)</f>
        <v>0</v>
      </c>
    </row>
    <row r="544" spans="1:4" s="91" customFormat="1" ht="40.5" x14ac:dyDescent="0.2">
      <c r="A544" s="109">
        <v>412200</v>
      </c>
      <c r="B544" s="110" t="s">
        <v>214</v>
      </c>
      <c r="C544" s="119">
        <v>5800</v>
      </c>
      <c r="D544" s="119">
        <v>0</v>
      </c>
    </row>
    <row r="545" spans="1:4" s="91" customFormat="1" x14ac:dyDescent="0.2">
      <c r="A545" s="109">
        <v>412300</v>
      </c>
      <c r="B545" s="110" t="s">
        <v>92</v>
      </c>
      <c r="C545" s="119">
        <v>4299.9999999999964</v>
      </c>
      <c r="D545" s="119">
        <v>0</v>
      </c>
    </row>
    <row r="546" spans="1:4" s="91" customFormat="1" x14ac:dyDescent="0.2">
      <c r="A546" s="109">
        <v>412500</v>
      </c>
      <c r="B546" s="110" t="s">
        <v>94</v>
      </c>
      <c r="C546" s="119">
        <v>3500</v>
      </c>
      <c r="D546" s="119">
        <v>0</v>
      </c>
    </row>
    <row r="547" spans="1:4" s="91" customFormat="1" x14ac:dyDescent="0.2">
      <c r="A547" s="109">
        <v>412600</v>
      </c>
      <c r="B547" s="110" t="s">
        <v>215</v>
      </c>
      <c r="C547" s="119">
        <v>8200</v>
      </c>
      <c r="D547" s="119">
        <v>0</v>
      </c>
    </row>
    <row r="548" spans="1:4" s="91" customFormat="1" x14ac:dyDescent="0.2">
      <c r="A548" s="109">
        <v>412700</v>
      </c>
      <c r="B548" s="110" t="s">
        <v>202</v>
      </c>
      <c r="C548" s="119">
        <v>3999.9999999999991</v>
      </c>
      <c r="D548" s="119">
        <v>0</v>
      </c>
    </row>
    <row r="549" spans="1:4" s="91" customFormat="1" x14ac:dyDescent="0.2">
      <c r="A549" s="109">
        <v>412900</v>
      </c>
      <c r="B549" s="114" t="s">
        <v>526</v>
      </c>
      <c r="C549" s="119">
        <v>200</v>
      </c>
      <c r="D549" s="119">
        <v>0</v>
      </c>
    </row>
    <row r="550" spans="1:4" s="91" customFormat="1" x14ac:dyDescent="0.2">
      <c r="A550" s="109">
        <v>412900</v>
      </c>
      <c r="B550" s="114" t="s">
        <v>294</v>
      </c>
      <c r="C550" s="119">
        <v>15000.000000000002</v>
      </c>
      <c r="D550" s="119">
        <v>0</v>
      </c>
    </row>
    <row r="551" spans="1:4" s="91" customFormat="1" x14ac:dyDescent="0.2">
      <c r="A551" s="109">
        <v>412900</v>
      </c>
      <c r="B551" s="114" t="s">
        <v>311</v>
      </c>
      <c r="C551" s="119">
        <v>300</v>
      </c>
      <c r="D551" s="119">
        <v>0</v>
      </c>
    </row>
    <row r="552" spans="1:4" s="91" customFormat="1" ht="40.5" x14ac:dyDescent="0.2">
      <c r="A552" s="109">
        <v>412900</v>
      </c>
      <c r="B552" s="114" t="s">
        <v>312</v>
      </c>
      <c r="C552" s="119">
        <v>1000</v>
      </c>
      <c r="D552" s="119">
        <v>0</v>
      </c>
    </row>
    <row r="553" spans="1:4" s="91" customFormat="1" ht="40.5" x14ac:dyDescent="0.2">
      <c r="A553" s="109">
        <v>412900</v>
      </c>
      <c r="B553" s="114" t="s">
        <v>313</v>
      </c>
      <c r="C553" s="119">
        <v>600</v>
      </c>
      <c r="D553" s="119">
        <v>0</v>
      </c>
    </row>
    <row r="554" spans="1:4" s="91" customFormat="1" x14ac:dyDescent="0.2">
      <c r="A554" s="107">
        <v>510000</v>
      </c>
      <c r="B554" s="112" t="s">
        <v>151</v>
      </c>
      <c r="C554" s="106">
        <f>0+C555</f>
        <v>1000</v>
      </c>
      <c r="D554" s="106">
        <f>0+D555</f>
        <v>0</v>
      </c>
    </row>
    <row r="555" spans="1:4" s="91" customFormat="1" ht="40.5" x14ac:dyDescent="0.2">
      <c r="A555" s="107">
        <v>516000</v>
      </c>
      <c r="B555" s="112" t="s">
        <v>162</v>
      </c>
      <c r="C555" s="106">
        <f t="shared" ref="C555" si="146">C556</f>
        <v>1000</v>
      </c>
      <c r="D555" s="106">
        <f t="shared" ref="D555" si="147">D556</f>
        <v>0</v>
      </c>
    </row>
    <row r="556" spans="1:4" s="91" customFormat="1" x14ac:dyDescent="0.2">
      <c r="A556" s="109">
        <v>516100</v>
      </c>
      <c r="B556" s="110" t="s">
        <v>162</v>
      </c>
      <c r="C556" s="119">
        <v>1000</v>
      </c>
      <c r="D556" s="119">
        <v>0</v>
      </c>
    </row>
    <row r="557" spans="1:4" s="116" customFormat="1" x14ac:dyDescent="0.2">
      <c r="A557" s="107">
        <v>630000</v>
      </c>
      <c r="B557" s="112" t="s">
        <v>190</v>
      </c>
      <c r="C557" s="106">
        <f>0+C558</f>
        <v>14700</v>
      </c>
      <c r="D557" s="106">
        <f>0+D558</f>
        <v>0</v>
      </c>
    </row>
    <row r="558" spans="1:4" s="116" customFormat="1" ht="40.5" x14ac:dyDescent="0.2">
      <c r="A558" s="107">
        <v>638000</v>
      </c>
      <c r="B558" s="112" t="s">
        <v>126</v>
      </c>
      <c r="C558" s="106">
        <f t="shared" ref="C558" si="148">C559</f>
        <v>14700</v>
      </c>
      <c r="D558" s="106">
        <f t="shared" ref="D558" si="149">D559</f>
        <v>0</v>
      </c>
    </row>
    <row r="559" spans="1:4" s="91" customFormat="1" x14ac:dyDescent="0.2">
      <c r="A559" s="109">
        <v>638100</v>
      </c>
      <c r="B559" s="110" t="s">
        <v>195</v>
      </c>
      <c r="C559" s="119">
        <v>14700</v>
      </c>
      <c r="D559" s="119">
        <v>0</v>
      </c>
    </row>
    <row r="560" spans="1:4" s="91" customFormat="1" x14ac:dyDescent="0.2">
      <c r="A560" s="150"/>
      <c r="B560" s="144" t="s">
        <v>229</v>
      </c>
      <c r="C560" s="148">
        <f>C537+C554+C557+0</f>
        <v>549900</v>
      </c>
      <c r="D560" s="148">
        <f>D537+D554+D557+0</f>
        <v>0</v>
      </c>
    </row>
    <row r="561" spans="1:4" s="91" customFormat="1" x14ac:dyDescent="0.2">
      <c r="A561" s="127"/>
      <c r="B561" s="105"/>
      <c r="C561" s="128"/>
      <c r="D561" s="128"/>
    </row>
    <row r="562" spans="1:4" s="91" customFormat="1" x14ac:dyDescent="0.2">
      <c r="A562" s="104"/>
      <c r="B562" s="105"/>
      <c r="C562" s="111"/>
      <c r="D562" s="111"/>
    </row>
    <row r="563" spans="1:4" s="91" customFormat="1" x14ac:dyDescent="0.2">
      <c r="A563" s="109" t="s">
        <v>548</v>
      </c>
      <c r="B563" s="112"/>
      <c r="C563" s="111"/>
      <c r="D563" s="111"/>
    </row>
    <row r="564" spans="1:4" s="91" customFormat="1" x14ac:dyDescent="0.2">
      <c r="A564" s="109" t="s">
        <v>236</v>
      </c>
      <c r="B564" s="112"/>
      <c r="C564" s="111"/>
      <c r="D564" s="111"/>
    </row>
    <row r="565" spans="1:4" s="91" customFormat="1" x14ac:dyDescent="0.2">
      <c r="A565" s="109" t="s">
        <v>334</v>
      </c>
      <c r="B565" s="112"/>
      <c r="C565" s="111"/>
      <c r="D565" s="111"/>
    </row>
    <row r="566" spans="1:4" s="91" customFormat="1" x14ac:dyDescent="0.2">
      <c r="A566" s="109" t="s">
        <v>525</v>
      </c>
      <c r="B566" s="112"/>
      <c r="C566" s="111"/>
      <c r="D566" s="111"/>
    </row>
    <row r="567" spans="1:4" s="91" customFormat="1" x14ac:dyDescent="0.2">
      <c r="A567" s="109"/>
      <c r="B567" s="140"/>
      <c r="C567" s="128"/>
      <c r="D567" s="128"/>
    </row>
    <row r="568" spans="1:4" s="91" customFormat="1" x14ac:dyDescent="0.2">
      <c r="A568" s="107">
        <v>410000</v>
      </c>
      <c r="B568" s="108" t="s">
        <v>87</v>
      </c>
      <c r="C568" s="106">
        <f>C569+C573+C582</f>
        <v>226900</v>
      </c>
      <c r="D568" s="106">
        <f>D569+D573+D582</f>
        <v>0</v>
      </c>
    </row>
    <row r="569" spans="1:4" s="91" customFormat="1" x14ac:dyDescent="0.2">
      <c r="A569" s="107">
        <v>411000</v>
      </c>
      <c r="B569" s="108" t="s">
        <v>200</v>
      </c>
      <c r="C569" s="106">
        <f t="shared" ref="C569" si="150">SUM(C570:C572)</f>
        <v>101100</v>
      </c>
      <c r="D569" s="106">
        <f t="shared" ref="D569" si="151">SUM(D570:D572)</f>
        <v>0</v>
      </c>
    </row>
    <row r="570" spans="1:4" s="91" customFormat="1" x14ac:dyDescent="0.2">
      <c r="A570" s="109">
        <v>411100</v>
      </c>
      <c r="B570" s="110" t="s">
        <v>88</v>
      </c>
      <c r="C570" s="119">
        <v>82200</v>
      </c>
      <c r="D570" s="119">
        <v>0</v>
      </c>
    </row>
    <row r="571" spans="1:4" s="91" customFormat="1" ht="40.5" x14ac:dyDescent="0.2">
      <c r="A571" s="109">
        <v>411200</v>
      </c>
      <c r="B571" s="110" t="s">
        <v>213</v>
      </c>
      <c r="C571" s="119">
        <v>7000</v>
      </c>
      <c r="D571" s="119">
        <v>0</v>
      </c>
    </row>
    <row r="572" spans="1:4" s="91" customFormat="1" x14ac:dyDescent="0.2">
      <c r="A572" s="109">
        <v>411400</v>
      </c>
      <c r="B572" s="110" t="s">
        <v>90</v>
      </c>
      <c r="C572" s="119">
        <v>11900</v>
      </c>
      <c r="D572" s="119">
        <v>0</v>
      </c>
    </row>
    <row r="573" spans="1:4" s="91" customFormat="1" x14ac:dyDescent="0.2">
      <c r="A573" s="107">
        <v>412000</v>
      </c>
      <c r="B573" s="112" t="s">
        <v>205</v>
      </c>
      <c r="C573" s="106">
        <f>SUM(C574:C581)</f>
        <v>33800</v>
      </c>
      <c r="D573" s="106">
        <f>SUM(D574:D581)</f>
        <v>0</v>
      </c>
    </row>
    <row r="574" spans="1:4" s="91" customFormat="1" ht="40.5" x14ac:dyDescent="0.2">
      <c r="A574" s="109">
        <v>412200</v>
      </c>
      <c r="B574" s="110" t="s">
        <v>214</v>
      </c>
      <c r="C574" s="119">
        <v>2200</v>
      </c>
      <c r="D574" s="119">
        <v>0</v>
      </c>
    </row>
    <row r="575" spans="1:4" s="91" customFormat="1" x14ac:dyDescent="0.2">
      <c r="A575" s="109">
        <v>412300</v>
      </c>
      <c r="B575" s="110" t="s">
        <v>92</v>
      </c>
      <c r="C575" s="119">
        <v>4200</v>
      </c>
      <c r="D575" s="119">
        <v>0</v>
      </c>
    </row>
    <row r="576" spans="1:4" s="91" customFormat="1" x14ac:dyDescent="0.2">
      <c r="A576" s="109">
        <v>412500</v>
      </c>
      <c r="B576" s="110" t="s">
        <v>94</v>
      </c>
      <c r="C576" s="119">
        <v>3000</v>
      </c>
      <c r="D576" s="119">
        <v>0</v>
      </c>
    </row>
    <row r="577" spans="1:4" s="91" customFormat="1" x14ac:dyDescent="0.2">
      <c r="A577" s="109">
        <v>412600</v>
      </c>
      <c r="B577" s="110" t="s">
        <v>215</v>
      </c>
      <c r="C577" s="119">
        <v>6000</v>
      </c>
      <c r="D577" s="119">
        <v>0</v>
      </c>
    </row>
    <row r="578" spans="1:4" s="91" customFormat="1" x14ac:dyDescent="0.2">
      <c r="A578" s="109">
        <v>412700</v>
      </c>
      <c r="B578" s="110" t="s">
        <v>202</v>
      </c>
      <c r="C578" s="119">
        <v>400</v>
      </c>
      <c r="D578" s="119">
        <v>0</v>
      </c>
    </row>
    <row r="579" spans="1:4" s="91" customFormat="1" x14ac:dyDescent="0.2">
      <c r="A579" s="109">
        <v>412900</v>
      </c>
      <c r="B579" s="110" t="s">
        <v>294</v>
      </c>
      <c r="C579" s="119">
        <v>16900</v>
      </c>
      <c r="D579" s="119">
        <v>0</v>
      </c>
    </row>
    <row r="580" spans="1:4" s="91" customFormat="1" x14ac:dyDescent="0.2">
      <c r="A580" s="109">
        <v>412900</v>
      </c>
      <c r="B580" s="110" t="s">
        <v>311</v>
      </c>
      <c r="C580" s="119">
        <v>800</v>
      </c>
      <c r="D580" s="119">
        <v>0</v>
      </c>
    </row>
    <row r="581" spans="1:4" s="91" customFormat="1" ht="40.5" x14ac:dyDescent="0.2">
      <c r="A581" s="109">
        <v>412900</v>
      </c>
      <c r="B581" s="114" t="s">
        <v>312</v>
      </c>
      <c r="C581" s="119">
        <v>300</v>
      </c>
      <c r="D581" s="119">
        <v>0</v>
      </c>
    </row>
    <row r="582" spans="1:4" s="116" customFormat="1" x14ac:dyDescent="0.2">
      <c r="A582" s="107">
        <v>419000</v>
      </c>
      <c r="B582" s="112" t="s">
        <v>210</v>
      </c>
      <c r="C582" s="106">
        <f t="shared" ref="C582" si="152">C583</f>
        <v>92000</v>
      </c>
      <c r="D582" s="106">
        <f t="shared" ref="D582" si="153">D583</f>
        <v>0</v>
      </c>
    </row>
    <row r="583" spans="1:4" s="91" customFormat="1" x14ac:dyDescent="0.2">
      <c r="A583" s="109">
        <v>419100</v>
      </c>
      <c r="B583" s="110" t="s">
        <v>210</v>
      </c>
      <c r="C583" s="119">
        <v>92000</v>
      </c>
      <c r="D583" s="119">
        <v>0</v>
      </c>
    </row>
    <row r="584" spans="1:4" s="116" customFormat="1" x14ac:dyDescent="0.2">
      <c r="A584" s="107">
        <v>510000</v>
      </c>
      <c r="B584" s="112" t="s">
        <v>151</v>
      </c>
      <c r="C584" s="106">
        <f t="shared" ref="C584" si="154">C585+C587</f>
        <v>2500</v>
      </c>
      <c r="D584" s="106">
        <f t="shared" ref="D584" si="155">D585+D587</f>
        <v>0</v>
      </c>
    </row>
    <row r="585" spans="1:4" s="116" customFormat="1" x14ac:dyDescent="0.2">
      <c r="A585" s="107">
        <v>511000</v>
      </c>
      <c r="B585" s="112" t="s">
        <v>152</v>
      </c>
      <c r="C585" s="106">
        <f t="shared" ref="C585" si="156">C586</f>
        <v>1000</v>
      </c>
      <c r="D585" s="106">
        <f t="shared" ref="D585" si="157">D586</f>
        <v>0</v>
      </c>
    </row>
    <row r="586" spans="1:4" s="91" customFormat="1" x14ac:dyDescent="0.2">
      <c r="A586" s="109">
        <v>511300</v>
      </c>
      <c r="B586" s="110" t="s">
        <v>155</v>
      </c>
      <c r="C586" s="119">
        <v>1000</v>
      </c>
      <c r="D586" s="119">
        <v>0</v>
      </c>
    </row>
    <row r="587" spans="1:4" s="116" customFormat="1" ht="40.5" x14ac:dyDescent="0.2">
      <c r="A587" s="107">
        <v>516000</v>
      </c>
      <c r="B587" s="112" t="s">
        <v>162</v>
      </c>
      <c r="C587" s="106">
        <f t="shared" ref="C587" si="158">C588</f>
        <v>1500</v>
      </c>
      <c r="D587" s="106">
        <f t="shared" ref="D587" si="159">D588</f>
        <v>0</v>
      </c>
    </row>
    <row r="588" spans="1:4" s="91" customFormat="1" x14ac:dyDescent="0.2">
      <c r="A588" s="109">
        <v>516100</v>
      </c>
      <c r="B588" s="110" t="s">
        <v>162</v>
      </c>
      <c r="C588" s="119">
        <v>1500</v>
      </c>
      <c r="D588" s="119">
        <v>0</v>
      </c>
    </row>
    <row r="589" spans="1:4" s="91" customFormat="1" x14ac:dyDescent="0.2">
      <c r="A589" s="150"/>
      <c r="B589" s="144" t="s">
        <v>229</v>
      </c>
      <c r="C589" s="148">
        <f>C568+C584</f>
        <v>229400</v>
      </c>
      <c r="D589" s="148">
        <f>D568+D584</f>
        <v>0</v>
      </c>
    </row>
    <row r="590" spans="1:4" s="91" customFormat="1" x14ac:dyDescent="0.2">
      <c r="A590" s="127"/>
      <c r="B590" s="105"/>
      <c r="C590" s="128"/>
      <c r="D590" s="128"/>
    </row>
    <row r="591" spans="1:4" s="91" customFormat="1" x14ac:dyDescent="0.2">
      <c r="A591" s="104"/>
      <c r="B591" s="105"/>
      <c r="C591" s="111"/>
      <c r="D591" s="111"/>
    </row>
    <row r="592" spans="1:4" s="91" customFormat="1" x14ac:dyDescent="0.2">
      <c r="A592" s="109" t="s">
        <v>549</v>
      </c>
      <c r="B592" s="112"/>
      <c r="C592" s="111"/>
      <c r="D592" s="111"/>
    </row>
    <row r="593" spans="1:4" s="91" customFormat="1" x14ac:dyDescent="0.2">
      <c r="A593" s="109" t="s">
        <v>236</v>
      </c>
      <c r="B593" s="112"/>
      <c r="C593" s="111"/>
      <c r="D593" s="111"/>
    </row>
    <row r="594" spans="1:4" s="91" customFormat="1" x14ac:dyDescent="0.2">
      <c r="A594" s="109" t="s">
        <v>335</v>
      </c>
      <c r="B594" s="112"/>
      <c r="C594" s="111"/>
      <c r="D594" s="111"/>
    </row>
    <row r="595" spans="1:4" s="91" customFormat="1" x14ac:dyDescent="0.2">
      <c r="A595" s="109" t="s">
        <v>550</v>
      </c>
      <c r="B595" s="112"/>
      <c r="C595" s="111"/>
      <c r="D595" s="111"/>
    </row>
    <row r="596" spans="1:4" s="91" customFormat="1" x14ac:dyDescent="0.2">
      <c r="A596" s="109"/>
      <c r="B596" s="140"/>
      <c r="C596" s="128"/>
      <c r="D596" s="128"/>
    </row>
    <row r="597" spans="1:4" s="91" customFormat="1" x14ac:dyDescent="0.2">
      <c r="A597" s="107">
        <v>410000</v>
      </c>
      <c r="B597" s="108" t="s">
        <v>87</v>
      </c>
      <c r="C597" s="106">
        <f t="shared" ref="C597" si="160">C598+C603</f>
        <v>16140600</v>
      </c>
      <c r="D597" s="106">
        <f t="shared" ref="D597" si="161">D598+D603</f>
        <v>38700</v>
      </c>
    </row>
    <row r="598" spans="1:4" s="91" customFormat="1" x14ac:dyDescent="0.2">
      <c r="A598" s="107">
        <v>411000</v>
      </c>
      <c r="B598" s="108" t="s">
        <v>200</v>
      </c>
      <c r="C598" s="106">
        <f t="shared" ref="C598" si="162">SUM(C599:C602)</f>
        <v>14445000</v>
      </c>
      <c r="D598" s="106">
        <f t="shared" ref="D598" si="163">SUM(D599:D602)</f>
        <v>0</v>
      </c>
    </row>
    <row r="599" spans="1:4" s="91" customFormat="1" x14ac:dyDescent="0.2">
      <c r="A599" s="109">
        <v>411100</v>
      </c>
      <c r="B599" s="110" t="s">
        <v>88</v>
      </c>
      <c r="C599" s="119">
        <v>13350000</v>
      </c>
      <c r="D599" s="119">
        <v>0</v>
      </c>
    </row>
    <row r="600" spans="1:4" s="91" customFormat="1" ht="40.5" x14ac:dyDescent="0.2">
      <c r="A600" s="109">
        <v>411200</v>
      </c>
      <c r="B600" s="110" t="s">
        <v>213</v>
      </c>
      <c r="C600" s="119">
        <v>400000</v>
      </c>
      <c r="D600" s="119">
        <v>0</v>
      </c>
    </row>
    <row r="601" spans="1:4" s="91" customFormat="1" ht="40.5" x14ac:dyDescent="0.2">
      <c r="A601" s="109">
        <v>411300</v>
      </c>
      <c r="B601" s="110" t="s">
        <v>89</v>
      </c>
      <c r="C601" s="119">
        <v>510000</v>
      </c>
      <c r="D601" s="119">
        <v>0</v>
      </c>
    </row>
    <row r="602" spans="1:4" s="91" customFormat="1" x14ac:dyDescent="0.2">
      <c r="A602" s="109">
        <v>411400</v>
      </c>
      <c r="B602" s="110" t="s">
        <v>90</v>
      </c>
      <c r="C602" s="119">
        <v>185000</v>
      </c>
      <c r="D602" s="119">
        <v>0</v>
      </c>
    </row>
    <row r="603" spans="1:4" s="91" customFormat="1" x14ac:dyDescent="0.2">
      <c r="A603" s="107">
        <v>412000</v>
      </c>
      <c r="B603" s="112" t="s">
        <v>205</v>
      </c>
      <c r="C603" s="106">
        <f t="shared" ref="C603" si="164">SUM(C604:C616)</f>
        <v>1695600</v>
      </c>
      <c r="D603" s="106">
        <f t="shared" ref="D603" si="165">SUM(D604:D616)</f>
        <v>38700</v>
      </c>
    </row>
    <row r="604" spans="1:4" s="91" customFormat="1" x14ac:dyDescent="0.2">
      <c r="A604" s="109">
        <v>412100</v>
      </c>
      <c r="B604" s="110" t="s">
        <v>91</v>
      </c>
      <c r="C604" s="119">
        <v>229600</v>
      </c>
      <c r="D604" s="119">
        <v>0</v>
      </c>
    </row>
    <row r="605" spans="1:4" s="91" customFormat="1" ht="40.5" x14ac:dyDescent="0.2">
      <c r="A605" s="109">
        <v>412200</v>
      </c>
      <c r="B605" s="110" t="s">
        <v>214</v>
      </c>
      <c r="C605" s="119">
        <v>500000</v>
      </c>
      <c r="D605" s="119">
        <v>0</v>
      </c>
    </row>
    <row r="606" spans="1:4" s="91" customFormat="1" x14ac:dyDescent="0.2">
      <c r="A606" s="109">
        <v>412300</v>
      </c>
      <c r="B606" s="110" t="s">
        <v>92</v>
      </c>
      <c r="C606" s="119">
        <v>135000</v>
      </c>
      <c r="D606" s="119">
        <v>0</v>
      </c>
    </row>
    <row r="607" spans="1:4" s="91" customFormat="1" x14ac:dyDescent="0.2">
      <c r="A607" s="109">
        <v>412500</v>
      </c>
      <c r="B607" s="110" t="s">
        <v>94</v>
      </c>
      <c r="C607" s="119">
        <v>185000</v>
      </c>
      <c r="D607" s="119">
        <v>0</v>
      </c>
    </row>
    <row r="608" spans="1:4" s="91" customFormat="1" x14ac:dyDescent="0.2">
      <c r="A608" s="109">
        <v>412600</v>
      </c>
      <c r="B608" s="110" t="s">
        <v>215</v>
      </c>
      <c r="C608" s="119">
        <v>242400</v>
      </c>
      <c r="D608" s="119">
        <v>0</v>
      </c>
    </row>
    <row r="609" spans="1:4" s="91" customFormat="1" x14ac:dyDescent="0.2">
      <c r="A609" s="109">
        <v>412700</v>
      </c>
      <c r="B609" s="110" t="s">
        <v>202</v>
      </c>
      <c r="C609" s="119">
        <v>300000</v>
      </c>
      <c r="D609" s="111">
        <v>38700</v>
      </c>
    </row>
    <row r="610" spans="1:4" s="91" customFormat="1" x14ac:dyDescent="0.2">
      <c r="A610" s="109">
        <v>412900</v>
      </c>
      <c r="B610" s="114" t="s">
        <v>526</v>
      </c>
      <c r="C610" s="119">
        <v>4000</v>
      </c>
      <c r="D610" s="119">
        <v>0</v>
      </c>
    </row>
    <row r="611" spans="1:4" s="91" customFormat="1" x14ac:dyDescent="0.2">
      <c r="A611" s="109">
        <v>412900</v>
      </c>
      <c r="B611" s="114" t="s">
        <v>294</v>
      </c>
      <c r="C611" s="119">
        <v>3100</v>
      </c>
      <c r="D611" s="119">
        <v>0</v>
      </c>
    </row>
    <row r="612" spans="1:4" s="91" customFormat="1" x14ac:dyDescent="0.2">
      <c r="A612" s="109">
        <v>412900</v>
      </c>
      <c r="B612" s="114" t="s">
        <v>311</v>
      </c>
      <c r="C612" s="119">
        <v>1200</v>
      </c>
      <c r="D612" s="119">
        <v>0</v>
      </c>
    </row>
    <row r="613" spans="1:4" s="91" customFormat="1" ht="40.5" x14ac:dyDescent="0.2">
      <c r="A613" s="109">
        <v>412900</v>
      </c>
      <c r="B613" s="114" t="s">
        <v>312</v>
      </c>
      <c r="C613" s="119">
        <v>27800</v>
      </c>
      <c r="D613" s="119">
        <v>0</v>
      </c>
    </row>
    <row r="614" spans="1:4" s="91" customFormat="1" ht="40.5" x14ac:dyDescent="0.2">
      <c r="A614" s="109">
        <v>412900</v>
      </c>
      <c r="B614" s="114" t="s">
        <v>313</v>
      </c>
      <c r="C614" s="119">
        <v>29200</v>
      </c>
      <c r="D614" s="119">
        <v>0</v>
      </c>
    </row>
    <row r="615" spans="1:4" s="91" customFormat="1" x14ac:dyDescent="0.2">
      <c r="A615" s="109">
        <v>412900</v>
      </c>
      <c r="B615" s="110" t="s">
        <v>296</v>
      </c>
      <c r="C615" s="119">
        <v>3300</v>
      </c>
      <c r="D615" s="119">
        <v>0</v>
      </c>
    </row>
    <row r="616" spans="1:4" s="91" customFormat="1" x14ac:dyDescent="0.2">
      <c r="A616" s="109">
        <v>412900</v>
      </c>
      <c r="B616" s="110" t="s">
        <v>551</v>
      </c>
      <c r="C616" s="119">
        <v>35000</v>
      </c>
      <c r="D616" s="119">
        <v>0</v>
      </c>
    </row>
    <row r="617" spans="1:4" s="91" customFormat="1" x14ac:dyDescent="0.2">
      <c r="A617" s="107">
        <v>510000</v>
      </c>
      <c r="B617" s="112" t="s">
        <v>151</v>
      </c>
      <c r="C617" s="106">
        <f>C618+C623+C621</f>
        <v>357600</v>
      </c>
      <c r="D617" s="106">
        <f>D618+D623+D621</f>
        <v>0</v>
      </c>
    </row>
    <row r="618" spans="1:4" s="91" customFormat="1" x14ac:dyDescent="0.2">
      <c r="A618" s="107">
        <v>511000</v>
      </c>
      <c r="B618" s="112" t="s">
        <v>152</v>
      </c>
      <c r="C618" s="106">
        <f>SUM(C619:C620)</f>
        <v>294800</v>
      </c>
      <c r="D618" s="106">
        <f>SUM(D619:D620)</f>
        <v>0</v>
      </c>
    </row>
    <row r="619" spans="1:4" s="91" customFormat="1" ht="40.5" x14ac:dyDescent="0.2">
      <c r="A619" s="117">
        <v>511200</v>
      </c>
      <c r="B619" s="110" t="s">
        <v>154</v>
      </c>
      <c r="C619" s="119">
        <v>54800.000000000007</v>
      </c>
      <c r="D619" s="119">
        <v>0</v>
      </c>
    </row>
    <row r="620" spans="1:4" s="91" customFormat="1" x14ac:dyDescent="0.2">
      <c r="A620" s="109">
        <v>511300</v>
      </c>
      <c r="B620" s="110" t="s">
        <v>155</v>
      </c>
      <c r="C620" s="119">
        <v>240000</v>
      </c>
      <c r="D620" s="119">
        <v>0</v>
      </c>
    </row>
    <row r="621" spans="1:4" s="116" customFormat="1" x14ac:dyDescent="0.2">
      <c r="A621" s="153">
        <v>513000</v>
      </c>
      <c r="B621" s="112" t="s">
        <v>160</v>
      </c>
      <c r="C621" s="106">
        <f t="shared" ref="C621" si="166">C622</f>
        <v>12799.999999999998</v>
      </c>
      <c r="D621" s="106">
        <f t="shared" ref="D621" si="167">D622</f>
        <v>0</v>
      </c>
    </row>
    <row r="622" spans="1:4" s="91" customFormat="1" x14ac:dyDescent="0.2">
      <c r="A622" s="109">
        <v>513700</v>
      </c>
      <c r="B622" s="110" t="s">
        <v>327</v>
      </c>
      <c r="C622" s="119">
        <v>12799.999999999998</v>
      </c>
      <c r="D622" s="119">
        <v>0</v>
      </c>
    </row>
    <row r="623" spans="1:4" s="116" customFormat="1" ht="40.5" x14ac:dyDescent="0.2">
      <c r="A623" s="107">
        <v>516000</v>
      </c>
      <c r="B623" s="112" t="s">
        <v>162</v>
      </c>
      <c r="C623" s="106">
        <f t="shared" ref="C623" si="168">C624</f>
        <v>50000</v>
      </c>
      <c r="D623" s="106">
        <f t="shared" ref="D623" si="169">D624</f>
        <v>0</v>
      </c>
    </row>
    <row r="624" spans="1:4" s="91" customFormat="1" x14ac:dyDescent="0.2">
      <c r="A624" s="109">
        <v>516100</v>
      </c>
      <c r="B624" s="110" t="s">
        <v>162</v>
      </c>
      <c r="C624" s="119">
        <v>50000</v>
      </c>
      <c r="D624" s="119">
        <v>0</v>
      </c>
    </row>
    <row r="625" spans="1:4" s="116" customFormat="1" x14ac:dyDescent="0.2">
      <c r="A625" s="107">
        <v>630000</v>
      </c>
      <c r="B625" s="112" t="s">
        <v>190</v>
      </c>
      <c r="C625" s="106">
        <f>0+C626</f>
        <v>347000</v>
      </c>
      <c r="D625" s="106">
        <f>0+D626</f>
        <v>0</v>
      </c>
    </row>
    <row r="626" spans="1:4" s="116" customFormat="1" ht="40.5" x14ac:dyDescent="0.2">
      <c r="A626" s="107">
        <v>638000</v>
      </c>
      <c r="B626" s="112" t="s">
        <v>126</v>
      </c>
      <c r="C626" s="106">
        <f t="shared" ref="C626" si="170">C627</f>
        <v>347000</v>
      </c>
      <c r="D626" s="106">
        <f t="shared" ref="D626" si="171">D627</f>
        <v>0</v>
      </c>
    </row>
    <row r="627" spans="1:4" s="91" customFormat="1" x14ac:dyDescent="0.2">
      <c r="A627" s="109">
        <v>638100</v>
      </c>
      <c r="B627" s="110" t="s">
        <v>195</v>
      </c>
      <c r="C627" s="119">
        <v>347000</v>
      </c>
      <c r="D627" s="119">
        <v>0</v>
      </c>
    </row>
    <row r="628" spans="1:4" s="91" customFormat="1" x14ac:dyDescent="0.2">
      <c r="A628" s="150"/>
      <c r="B628" s="144" t="s">
        <v>229</v>
      </c>
      <c r="C628" s="148">
        <f>C597+C617+C625</f>
        <v>16845200</v>
      </c>
      <c r="D628" s="148">
        <f>D597+D617+D625</f>
        <v>38700</v>
      </c>
    </row>
    <row r="629" spans="1:4" s="91" customFormat="1" x14ac:dyDescent="0.2">
      <c r="A629" s="127"/>
      <c r="B629" s="105"/>
      <c r="C629" s="128"/>
      <c r="D629" s="128"/>
    </row>
    <row r="630" spans="1:4" s="91" customFormat="1" x14ac:dyDescent="0.2">
      <c r="A630" s="104"/>
      <c r="B630" s="105"/>
      <c r="C630" s="111"/>
      <c r="D630" s="111"/>
    </row>
    <row r="631" spans="1:4" s="91" customFormat="1" x14ac:dyDescent="0.2">
      <c r="A631" s="109" t="s">
        <v>552</v>
      </c>
      <c r="B631" s="112"/>
      <c r="C631" s="111"/>
      <c r="D631" s="111"/>
    </row>
    <row r="632" spans="1:4" s="91" customFormat="1" x14ac:dyDescent="0.2">
      <c r="A632" s="109" t="s">
        <v>236</v>
      </c>
      <c r="B632" s="112"/>
      <c r="C632" s="111"/>
      <c r="D632" s="111"/>
    </row>
    <row r="633" spans="1:4" s="91" customFormat="1" x14ac:dyDescent="0.2">
      <c r="A633" s="109" t="s">
        <v>336</v>
      </c>
      <c r="B633" s="112"/>
      <c r="C633" s="111"/>
      <c r="D633" s="111"/>
    </row>
    <row r="634" spans="1:4" s="91" customFormat="1" x14ac:dyDescent="0.2">
      <c r="A634" s="109" t="s">
        <v>525</v>
      </c>
      <c r="B634" s="112"/>
      <c r="C634" s="111"/>
      <c r="D634" s="111"/>
    </row>
    <row r="635" spans="1:4" s="91" customFormat="1" x14ac:dyDescent="0.2">
      <c r="A635" s="109"/>
      <c r="B635" s="140"/>
      <c r="C635" s="128"/>
      <c r="D635" s="128"/>
    </row>
    <row r="636" spans="1:4" s="91" customFormat="1" x14ac:dyDescent="0.2">
      <c r="A636" s="107">
        <v>410000</v>
      </c>
      <c r="B636" s="108" t="s">
        <v>87</v>
      </c>
      <c r="C636" s="106">
        <f>C637+C642+C652</f>
        <v>8941800</v>
      </c>
      <c r="D636" s="106">
        <f>D637+D642+D652</f>
        <v>0</v>
      </c>
    </row>
    <row r="637" spans="1:4" s="91" customFormat="1" x14ac:dyDescent="0.2">
      <c r="A637" s="107">
        <v>411000</v>
      </c>
      <c r="B637" s="108" t="s">
        <v>200</v>
      </c>
      <c r="C637" s="106">
        <f t="shared" ref="C637" si="172">SUM(C638:C641)</f>
        <v>4921000</v>
      </c>
      <c r="D637" s="106">
        <f t="shared" ref="D637" si="173">SUM(D638:D641)</f>
        <v>0</v>
      </c>
    </row>
    <row r="638" spans="1:4" s="91" customFormat="1" x14ac:dyDescent="0.2">
      <c r="A638" s="109">
        <v>411100</v>
      </c>
      <c r="B638" s="110" t="s">
        <v>88</v>
      </c>
      <c r="C638" s="119">
        <v>4500000</v>
      </c>
      <c r="D638" s="119">
        <v>0</v>
      </c>
    </row>
    <row r="639" spans="1:4" s="91" customFormat="1" ht="40.5" x14ac:dyDescent="0.2">
      <c r="A639" s="109">
        <v>411200</v>
      </c>
      <c r="B639" s="110" t="s">
        <v>213</v>
      </c>
      <c r="C639" s="119">
        <v>211000</v>
      </c>
      <c r="D639" s="119">
        <v>0</v>
      </c>
    </row>
    <row r="640" spans="1:4" s="91" customFormat="1" ht="40.5" x14ac:dyDescent="0.2">
      <c r="A640" s="109">
        <v>411300</v>
      </c>
      <c r="B640" s="110" t="s">
        <v>89</v>
      </c>
      <c r="C640" s="119">
        <v>165000</v>
      </c>
      <c r="D640" s="119">
        <v>0</v>
      </c>
    </row>
    <row r="641" spans="1:4" s="91" customFormat="1" x14ac:dyDescent="0.2">
      <c r="A641" s="109">
        <v>411400</v>
      </c>
      <c r="B641" s="110" t="s">
        <v>90</v>
      </c>
      <c r="C641" s="119">
        <v>45000</v>
      </c>
      <c r="D641" s="119">
        <v>0</v>
      </c>
    </row>
    <row r="642" spans="1:4" s="91" customFormat="1" x14ac:dyDescent="0.2">
      <c r="A642" s="107">
        <v>412000</v>
      </c>
      <c r="B642" s="112" t="s">
        <v>205</v>
      </c>
      <c r="C642" s="106">
        <f>SUM(C643:C651)</f>
        <v>4019800</v>
      </c>
      <c r="D642" s="106">
        <f>SUM(D643:D651)</f>
        <v>0</v>
      </c>
    </row>
    <row r="643" spans="1:4" s="91" customFormat="1" ht="40.5" x14ac:dyDescent="0.2">
      <c r="A643" s="109">
        <v>412200</v>
      </c>
      <c r="B643" s="110" t="s">
        <v>214</v>
      </c>
      <c r="C643" s="119">
        <v>2100000</v>
      </c>
      <c r="D643" s="119">
        <v>0</v>
      </c>
    </row>
    <row r="644" spans="1:4" s="91" customFormat="1" x14ac:dyDescent="0.2">
      <c r="A644" s="109">
        <v>412300</v>
      </c>
      <c r="B644" s="110" t="s">
        <v>92</v>
      </c>
      <c r="C644" s="119">
        <v>295000</v>
      </c>
      <c r="D644" s="119">
        <v>0</v>
      </c>
    </row>
    <row r="645" spans="1:4" s="91" customFormat="1" x14ac:dyDescent="0.2">
      <c r="A645" s="109">
        <v>412500</v>
      </c>
      <c r="B645" s="110" t="s">
        <v>94</v>
      </c>
      <c r="C645" s="119">
        <v>717000</v>
      </c>
      <c r="D645" s="119">
        <v>0</v>
      </c>
    </row>
    <row r="646" spans="1:4" s="91" customFormat="1" x14ac:dyDescent="0.2">
      <c r="A646" s="109">
        <v>412600</v>
      </c>
      <c r="B646" s="110" t="s">
        <v>215</v>
      </c>
      <c r="C646" s="119">
        <v>10000</v>
      </c>
      <c r="D646" s="119">
        <v>0</v>
      </c>
    </row>
    <row r="647" spans="1:4" s="91" customFormat="1" x14ac:dyDescent="0.2">
      <c r="A647" s="109">
        <v>412700</v>
      </c>
      <c r="B647" s="110" t="s">
        <v>202</v>
      </c>
      <c r="C647" s="119">
        <v>880300</v>
      </c>
      <c r="D647" s="119">
        <v>0</v>
      </c>
    </row>
    <row r="648" spans="1:4" s="91" customFormat="1" x14ac:dyDescent="0.2">
      <c r="A648" s="109">
        <v>412900</v>
      </c>
      <c r="B648" s="114" t="s">
        <v>526</v>
      </c>
      <c r="C648" s="119">
        <v>6000</v>
      </c>
      <c r="D648" s="119">
        <v>0</v>
      </c>
    </row>
    <row r="649" spans="1:4" s="91" customFormat="1" x14ac:dyDescent="0.2">
      <c r="A649" s="109">
        <v>412900</v>
      </c>
      <c r="B649" s="114" t="s">
        <v>311</v>
      </c>
      <c r="C649" s="119">
        <v>800</v>
      </c>
      <c r="D649" s="119">
        <v>0</v>
      </c>
    </row>
    <row r="650" spans="1:4" s="91" customFormat="1" ht="40.5" x14ac:dyDescent="0.2">
      <c r="A650" s="109">
        <v>412900</v>
      </c>
      <c r="B650" s="114" t="s">
        <v>312</v>
      </c>
      <c r="C650" s="119">
        <v>1200</v>
      </c>
      <c r="D650" s="119">
        <v>0</v>
      </c>
    </row>
    <row r="651" spans="1:4" s="91" customFormat="1" ht="40.5" x14ac:dyDescent="0.2">
      <c r="A651" s="109">
        <v>412900</v>
      </c>
      <c r="B651" s="114" t="s">
        <v>313</v>
      </c>
      <c r="C651" s="119">
        <v>9500</v>
      </c>
      <c r="D651" s="119">
        <v>0</v>
      </c>
    </row>
    <row r="652" spans="1:4" s="116" customFormat="1" ht="40.5" x14ac:dyDescent="0.2">
      <c r="A652" s="107">
        <v>418000</v>
      </c>
      <c r="B652" s="112" t="s">
        <v>209</v>
      </c>
      <c r="C652" s="106">
        <f t="shared" ref="C652" si="174">C653</f>
        <v>1000</v>
      </c>
      <c r="D652" s="106">
        <f t="shared" ref="D652" si="175">D653</f>
        <v>0</v>
      </c>
    </row>
    <row r="653" spans="1:4" s="91" customFormat="1" x14ac:dyDescent="0.2">
      <c r="A653" s="109">
        <v>418400</v>
      </c>
      <c r="B653" s="110" t="s">
        <v>146</v>
      </c>
      <c r="C653" s="119">
        <v>1000</v>
      </c>
      <c r="D653" s="119">
        <v>0</v>
      </c>
    </row>
    <row r="654" spans="1:4" s="91" customFormat="1" x14ac:dyDescent="0.2">
      <c r="A654" s="107">
        <v>510000</v>
      </c>
      <c r="B654" s="112" t="s">
        <v>151</v>
      </c>
      <c r="C654" s="106">
        <f>C655+C661+C659</f>
        <v>3308600</v>
      </c>
      <c r="D654" s="106">
        <f>D655+D661+D659</f>
        <v>0</v>
      </c>
    </row>
    <row r="655" spans="1:4" s="91" customFormat="1" x14ac:dyDescent="0.2">
      <c r="A655" s="107">
        <v>511000</v>
      </c>
      <c r="B655" s="112" t="s">
        <v>152</v>
      </c>
      <c r="C655" s="106">
        <f>SUM(C656:C658)</f>
        <v>2466700</v>
      </c>
      <c r="D655" s="106">
        <f>SUM(D656:D658)</f>
        <v>0</v>
      </c>
    </row>
    <row r="656" spans="1:4" s="91" customFormat="1" ht="40.5" x14ac:dyDescent="0.2">
      <c r="A656" s="109">
        <v>511200</v>
      </c>
      <c r="B656" s="110" t="s">
        <v>154</v>
      </c>
      <c r="C656" s="119">
        <v>0</v>
      </c>
      <c r="D656" s="119">
        <v>0</v>
      </c>
    </row>
    <row r="657" spans="1:4" s="91" customFormat="1" x14ac:dyDescent="0.2">
      <c r="A657" s="109">
        <v>511300</v>
      </c>
      <c r="B657" s="110" t="s">
        <v>155</v>
      </c>
      <c r="C657" s="119">
        <v>2460800</v>
      </c>
      <c r="D657" s="119">
        <v>0</v>
      </c>
    </row>
    <row r="658" spans="1:4" s="91" customFormat="1" x14ac:dyDescent="0.2">
      <c r="A658" s="109">
        <v>511700</v>
      </c>
      <c r="B658" s="110" t="s">
        <v>158</v>
      </c>
      <c r="C658" s="119">
        <v>5900</v>
      </c>
      <c r="D658" s="119">
        <v>0</v>
      </c>
    </row>
    <row r="659" spans="1:4" s="116" customFormat="1" x14ac:dyDescent="0.2">
      <c r="A659" s="107">
        <v>513000</v>
      </c>
      <c r="B659" s="112" t="s">
        <v>160</v>
      </c>
      <c r="C659" s="106">
        <f t="shared" ref="C659" si="176">C660</f>
        <v>701900</v>
      </c>
      <c r="D659" s="106">
        <f t="shared" ref="D659" si="177">D660</f>
        <v>0</v>
      </c>
    </row>
    <row r="660" spans="1:4" s="91" customFormat="1" x14ac:dyDescent="0.2">
      <c r="A660" s="109">
        <v>513700</v>
      </c>
      <c r="B660" s="110" t="s">
        <v>327</v>
      </c>
      <c r="C660" s="119">
        <v>701900</v>
      </c>
      <c r="D660" s="119">
        <v>0</v>
      </c>
    </row>
    <row r="661" spans="1:4" s="91" customFormat="1" ht="40.5" x14ac:dyDescent="0.2">
      <c r="A661" s="107">
        <v>516000</v>
      </c>
      <c r="B661" s="112" t="s">
        <v>162</v>
      </c>
      <c r="C661" s="106">
        <f t="shared" ref="C661" si="178">SUM(C662)</f>
        <v>140000</v>
      </c>
      <c r="D661" s="106">
        <f t="shared" ref="D661" si="179">SUM(D662)</f>
        <v>0</v>
      </c>
    </row>
    <row r="662" spans="1:4" s="91" customFormat="1" x14ac:dyDescent="0.2">
      <c r="A662" s="109">
        <v>516100</v>
      </c>
      <c r="B662" s="110" t="s">
        <v>162</v>
      </c>
      <c r="C662" s="119">
        <v>140000</v>
      </c>
      <c r="D662" s="119">
        <v>0</v>
      </c>
    </row>
    <row r="663" spans="1:4" s="116" customFormat="1" x14ac:dyDescent="0.2">
      <c r="A663" s="107">
        <v>630000</v>
      </c>
      <c r="B663" s="112" t="s">
        <v>190</v>
      </c>
      <c r="C663" s="106">
        <f>C664+C666</f>
        <v>89700</v>
      </c>
      <c r="D663" s="106">
        <f>D664+D666</f>
        <v>0</v>
      </c>
    </row>
    <row r="664" spans="1:4" s="116" customFormat="1" x14ac:dyDescent="0.2">
      <c r="A664" s="107">
        <v>631000</v>
      </c>
      <c r="B664" s="112" t="s">
        <v>125</v>
      </c>
      <c r="C664" s="106">
        <f>C665+0</f>
        <v>37700</v>
      </c>
      <c r="D664" s="106">
        <f>D665+0</f>
        <v>0</v>
      </c>
    </row>
    <row r="665" spans="1:4" s="91" customFormat="1" x14ac:dyDescent="0.2">
      <c r="A665" s="109">
        <v>631100</v>
      </c>
      <c r="B665" s="110" t="s">
        <v>192</v>
      </c>
      <c r="C665" s="119">
        <v>37700</v>
      </c>
      <c r="D665" s="119">
        <v>0</v>
      </c>
    </row>
    <row r="666" spans="1:4" s="116" customFormat="1" ht="40.5" x14ac:dyDescent="0.2">
      <c r="A666" s="107">
        <v>638000</v>
      </c>
      <c r="B666" s="112" t="s">
        <v>126</v>
      </c>
      <c r="C666" s="106">
        <f t="shared" ref="C666" si="180">C667</f>
        <v>52000</v>
      </c>
      <c r="D666" s="106">
        <f t="shared" ref="D666" si="181">D667</f>
        <v>0</v>
      </c>
    </row>
    <row r="667" spans="1:4" s="91" customFormat="1" x14ac:dyDescent="0.2">
      <c r="A667" s="109">
        <v>638100</v>
      </c>
      <c r="B667" s="110" t="s">
        <v>195</v>
      </c>
      <c r="C667" s="119">
        <v>52000</v>
      </c>
      <c r="D667" s="119">
        <v>0</v>
      </c>
    </row>
    <row r="668" spans="1:4" s="91" customFormat="1" x14ac:dyDescent="0.2">
      <c r="A668" s="150"/>
      <c r="B668" s="144" t="s">
        <v>229</v>
      </c>
      <c r="C668" s="148">
        <f>C636+C654+C663</f>
        <v>12340100</v>
      </c>
      <c r="D668" s="148">
        <f>D636+D654+D663</f>
        <v>0</v>
      </c>
    </row>
    <row r="669" spans="1:4" s="91" customFormat="1" x14ac:dyDescent="0.2">
      <c r="A669" s="127"/>
      <c r="B669" s="105"/>
      <c r="C669" s="128"/>
      <c r="D669" s="128"/>
    </row>
    <row r="670" spans="1:4" s="91" customFormat="1" x14ac:dyDescent="0.2">
      <c r="A670" s="104"/>
      <c r="B670" s="105"/>
      <c r="C670" s="111"/>
      <c r="D670" s="111"/>
    </row>
    <row r="671" spans="1:4" s="91" customFormat="1" x14ac:dyDescent="0.2">
      <c r="A671" s="109" t="s">
        <v>553</v>
      </c>
      <c r="B671" s="112"/>
      <c r="C671" s="111"/>
      <c r="D671" s="111"/>
    </row>
    <row r="672" spans="1:4" s="91" customFormat="1" x14ac:dyDescent="0.2">
      <c r="A672" s="109" t="s">
        <v>236</v>
      </c>
      <c r="B672" s="112"/>
      <c r="C672" s="111"/>
      <c r="D672" s="111"/>
    </row>
    <row r="673" spans="1:4" s="91" customFormat="1" x14ac:dyDescent="0.2">
      <c r="A673" s="109" t="s">
        <v>337</v>
      </c>
      <c r="B673" s="112"/>
      <c r="C673" s="111"/>
      <c r="D673" s="111"/>
    </row>
    <row r="674" spans="1:4" s="91" customFormat="1" x14ac:dyDescent="0.2">
      <c r="A674" s="109" t="s">
        <v>525</v>
      </c>
      <c r="B674" s="112"/>
      <c r="C674" s="111"/>
      <c r="D674" s="111"/>
    </row>
    <row r="675" spans="1:4" s="91" customFormat="1" x14ac:dyDescent="0.2">
      <c r="A675" s="109"/>
      <c r="B675" s="140"/>
      <c r="C675" s="128"/>
      <c r="D675" s="128"/>
    </row>
    <row r="676" spans="1:4" s="91" customFormat="1" x14ac:dyDescent="0.2">
      <c r="A676" s="107">
        <v>410000</v>
      </c>
      <c r="B676" s="108" t="s">
        <v>87</v>
      </c>
      <c r="C676" s="106">
        <f t="shared" ref="C676" si="182">C677+C682</f>
        <v>1810900</v>
      </c>
      <c r="D676" s="106">
        <f t="shared" ref="D676" si="183">D677+D682</f>
        <v>129600</v>
      </c>
    </row>
    <row r="677" spans="1:4" s="91" customFormat="1" x14ac:dyDescent="0.2">
      <c r="A677" s="107">
        <v>411000</v>
      </c>
      <c r="B677" s="108" t="s">
        <v>200</v>
      </c>
      <c r="C677" s="106">
        <f t="shared" ref="C677" si="184">SUM(C678:C681)</f>
        <v>1008900</v>
      </c>
      <c r="D677" s="106">
        <f t="shared" ref="D677" si="185">SUM(D678:D681)</f>
        <v>0</v>
      </c>
    </row>
    <row r="678" spans="1:4" s="91" customFormat="1" x14ac:dyDescent="0.2">
      <c r="A678" s="109">
        <v>411100</v>
      </c>
      <c r="B678" s="110" t="s">
        <v>88</v>
      </c>
      <c r="C678" s="119">
        <v>957200</v>
      </c>
      <c r="D678" s="119">
        <v>0</v>
      </c>
    </row>
    <row r="679" spans="1:4" s="91" customFormat="1" ht="40.5" x14ac:dyDescent="0.2">
      <c r="A679" s="109">
        <v>411200</v>
      </c>
      <c r="B679" s="110" t="s">
        <v>213</v>
      </c>
      <c r="C679" s="119">
        <v>35300</v>
      </c>
      <c r="D679" s="119">
        <v>0</v>
      </c>
    </row>
    <row r="680" spans="1:4" s="91" customFormat="1" ht="40.5" x14ac:dyDescent="0.2">
      <c r="A680" s="109">
        <v>411300</v>
      </c>
      <c r="B680" s="110" t="s">
        <v>89</v>
      </c>
      <c r="C680" s="119">
        <v>7400</v>
      </c>
      <c r="D680" s="119">
        <v>0</v>
      </c>
    </row>
    <row r="681" spans="1:4" s="91" customFormat="1" x14ac:dyDescent="0.2">
      <c r="A681" s="109">
        <v>411400</v>
      </c>
      <c r="B681" s="110" t="s">
        <v>90</v>
      </c>
      <c r="C681" s="119">
        <v>9000</v>
      </c>
      <c r="D681" s="119">
        <v>0</v>
      </c>
    </row>
    <row r="682" spans="1:4" s="91" customFormat="1" x14ac:dyDescent="0.2">
      <c r="A682" s="107">
        <v>412000</v>
      </c>
      <c r="B682" s="112" t="s">
        <v>205</v>
      </c>
      <c r="C682" s="106">
        <f>SUM(C683:C693)</f>
        <v>802000</v>
      </c>
      <c r="D682" s="106">
        <f>SUM(D683:D693)</f>
        <v>129600</v>
      </c>
    </row>
    <row r="683" spans="1:4" s="91" customFormat="1" ht="40.5" x14ac:dyDescent="0.2">
      <c r="A683" s="109">
        <v>412200</v>
      </c>
      <c r="B683" s="110" t="s">
        <v>214</v>
      </c>
      <c r="C683" s="119">
        <v>26000</v>
      </c>
      <c r="D683" s="119">
        <v>0</v>
      </c>
    </row>
    <row r="684" spans="1:4" s="91" customFormat="1" x14ac:dyDescent="0.2">
      <c r="A684" s="109">
        <v>412300</v>
      </c>
      <c r="B684" s="110" t="s">
        <v>92</v>
      </c>
      <c r="C684" s="119">
        <v>15000</v>
      </c>
      <c r="D684" s="119">
        <v>0</v>
      </c>
    </row>
    <row r="685" spans="1:4" s="91" customFormat="1" x14ac:dyDescent="0.2">
      <c r="A685" s="109">
        <v>412500</v>
      </c>
      <c r="B685" s="110" t="s">
        <v>94</v>
      </c>
      <c r="C685" s="119">
        <v>419000</v>
      </c>
      <c r="D685" s="119">
        <v>0</v>
      </c>
    </row>
    <row r="686" spans="1:4" s="91" customFormat="1" x14ac:dyDescent="0.2">
      <c r="A686" s="109">
        <v>412600</v>
      </c>
      <c r="B686" s="110" t="s">
        <v>215</v>
      </c>
      <c r="C686" s="119">
        <v>234000</v>
      </c>
      <c r="D686" s="111">
        <v>8000</v>
      </c>
    </row>
    <row r="687" spans="1:4" s="91" customFormat="1" x14ac:dyDescent="0.2">
      <c r="A687" s="109">
        <v>412700</v>
      </c>
      <c r="B687" s="110" t="s">
        <v>202</v>
      </c>
      <c r="C687" s="119">
        <v>55000</v>
      </c>
      <c r="D687" s="119">
        <v>0</v>
      </c>
    </row>
    <row r="688" spans="1:4" s="91" customFormat="1" x14ac:dyDescent="0.2">
      <c r="A688" s="109">
        <v>412900</v>
      </c>
      <c r="B688" s="114" t="s">
        <v>526</v>
      </c>
      <c r="C688" s="119">
        <v>10000.000000000002</v>
      </c>
      <c r="D688" s="119">
        <v>0</v>
      </c>
    </row>
    <row r="689" spans="1:4" s="91" customFormat="1" x14ac:dyDescent="0.2">
      <c r="A689" s="109">
        <v>412900</v>
      </c>
      <c r="B689" s="114" t="s">
        <v>294</v>
      </c>
      <c r="C689" s="119">
        <v>8000</v>
      </c>
      <c r="D689" s="119">
        <v>0</v>
      </c>
    </row>
    <row r="690" spans="1:4" s="91" customFormat="1" x14ac:dyDescent="0.2">
      <c r="A690" s="109">
        <v>412900</v>
      </c>
      <c r="B690" s="114" t="s">
        <v>311</v>
      </c>
      <c r="C690" s="119">
        <v>1999.9999999999998</v>
      </c>
      <c r="D690" s="119">
        <v>0</v>
      </c>
    </row>
    <row r="691" spans="1:4" s="91" customFormat="1" ht="40.5" x14ac:dyDescent="0.2">
      <c r="A691" s="109">
        <v>412900</v>
      </c>
      <c r="B691" s="114" t="s">
        <v>312</v>
      </c>
      <c r="C691" s="119">
        <v>29000</v>
      </c>
      <c r="D691" s="119">
        <v>0</v>
      </c>
    </row>
    <row r="692" spans="1:4" s="91" customFormat="1" ht="40.5" x14ac:dyDescent="0.2">
      <c r="A692" s="109">
        <v>412900</v>
      </c>
      <c r="B692" s="110" t="s">
        <v>313</v>
      </c>
      <c r="C692" s="119">
        <v>2000</v>
      </c>
      <c r="D692" s="119">
        <v>0</v>
      </c>
    </row>
    <row r="693" spans="1:4" s="91" customFormat="1" x14ac:dyDescent="0.2">
      <c r="A693" s="109">
        <v>412900</v>
      </c>
      <c r="B693" s="110" t="s">
        <v>296</v>
      </c>
      <c r="C693" s="119">
        <v>2000</v>
      </c>
      <c r="D693" s="111">
        <v>121600</v>
      </c>
    </row>
    <row r="694" spans="1:4" s="91" customFormat="1" x14ac:dyDescent="0.2">
      <c r="A694" s="107">
        <v>510000</v>
      </c>
      <c r="B694" s="112" t="s">
        <v>151</v>
      </c>
      <c r="C694" s="106">
        <f>C695+0+C697+0</f>
        <v>281600</v>
      </c>
      <c r="D694" s="106">
        <f>D695+0+D697+0</f>
        <v>70400</v>
      </c>
    </row>
    <row r="695" spans="1:4" s="91" customFormat="1" x14ac:dyDescent="0.2">
      <c r="A695" s="107">
        <v>511000</v>
      </c>
      <c r="B695" s="112" t="s">
        <v>152</v>
      </c>
      <c r="C695" s="106">
        <f>SUM(C696:C696)</f>
        <v>159000</v>
      </c>
      <c r="D695" s="106">
        <f>SUM(D696:D696)</f>
        <v>70400</v>
      </c>
    </row>
    <row r="696" spans="1:4" s="91" customFormat="1" x14ac:dyDescent="0.2">
      <c r="A696" s="109">
        <v>511300</v>
      </c>
      <c r="B696" s="110" t="s">
        <v>155</v>
      </c>
      <c r="C696" s="119">
        <v>159000</v>
      </c>
      <c r="D696" s="111">
        <v>70400</v>
      </c>
    </row>
    <row r="697" spans="1:4" s="116" customFormat="1" ht="40.5" x14ac:dyDescent="0.2">
      <c r="A697" s="107">
        <v>516000</v>
      </c>
      <c r="B697" s="112" t="s">
        <v>162</v>
      </c>
      <c r="C697" s="106">
        <f t="shared" ref="C697" si="186">C698</f>
        <v>122600</v>
      </c>
      <c r="D697" s="106">
        <f t="shared" ref="D697" si="187">D698</f>
        <v>0</v>
      </c>
    </row>
    <row r="698" spans="1:4" s="91" customFormat="1" x14ac:dyDescent="0.2">
      <c r="A698" s="109">
        <v>516100</v>
      </c>
      <c r="B698" s="110" t="s">
        <v>162</v>
      </c>
      <c r="C698" s="119">
        <v>122600</v>
      </c>
      <c r="D698" s="119">
        <v>0</v>
      </c>
    </row>
    <row r="699" spans="1:4" s="116" customFormat="1" x14ac:dyDescent="0.2">
      <c r="A699" s="107">
        <v>630000</v>
      </c>
      <c r="B699" s="112" t="s">
        <v>190</v>
      </c>
      <c r="C699" s="106">
        <f>C700+C702</f>
        <v>6000</v>
      </c>
      <c r="D699" s="106">
        <f>D700+D702</f>
        <v>0</v>
      </c>
    </row>
    <row r="700" spans="1:4" s="116" customFormat="1" x14ac:dyDescent="0.2">
      <c r="A700" s="107">
        <v>631000</v>
      </c>
      <c r="B700" s="112" t="s">
        <v>125</v>
      </c>
      <c r="C700" s="106">
        <f>0+C701</f>
        <v>6000</v>
      </c>
      <c r="D700" s="106">
        <f>0+D701</f>
        <v>0</v>
      </c>
    </row>
    <row r="701" spans="1:4" s="91" customFormat="1" x14ac:dyDescent="0.2">
      <c r="A701" s="117">
        <v>631300</v>
      </c>
      <c r="B701" s="110" t="s">
        <v>194</v>
      </c>
      <c r="C701" s="119">
        <v>6000</v>
      </c>
      <c r="D701" s="119">
        <v>0</v>
      </c>
    </row>
    <row r="702" spans="1:4" s="116" customFormat="1" ht="40.5" x14ac:dyDescent="0.2">
      <c r="A702" s="107">
        <v>638000</v>
      </c>
      <c r="B702" s="112" t="s">
        <v>126</v>
      </c>
      <c r="C702" s="106">
        <f t="shared" ref="C702" si="188">C703</f>
        <v>0</v>
      </c>
      <c r="D702" s="106">
        <f t="shared" ref="D702" si="189">D703</f>
        <v>0</v>
      </c>
    </row>
    <row r="703" spans="1:4" s="91" customFormat="1" x14ac:dyDescent="0.2">
      <c r="A703" s="109">
        <v>638100</v>
      </c>
      <c r="B703" s="110" t="s">
        <v>195</v>
      </c>
      <c r="C703" s="119">
        <v>0</v>
      </c>
      <c r="D703" s="119">
        <v>0</v>
      </c>
    </row>
    <row r="704" spans="1:4" s="91" customFormat="1" x14ac:dyDescent="0.2">
      <c r="A704" s="150"/>
      <c r="B704" s="144" t="s">
        <v>229</v>
      </c>
      <c r="C704" s="148">
        <f>C676+C694+C699</f>
        <v>2098500</v>
      </c>
      <c r="D704" s="148">
        <f>D676+D694+D699</f>
        <v>200000</v>
      </c>
    </row>
    <row r="705" spans="1:4" s="91" customFormat="1" x14ac:dyDescent="0.2">
      <c r="A705" s="127"/>
      <c r="B705" s="105"/>
      <c r="C705" s="128"/>
      <c r="D705" s="128"/>
    </row>
    <row r="706" spans="1:4" s="91" customFormat="1" x14ac:dyDescent="0.2">
      <c r="A706" s="104"/>
      <c r="B706" s="105"/>
      <c r="C706" s="111"/>
      <c r="D706" s="111"/>
    </row>
    <row r="707" spans="1:4" s="91" customFormat="1" x14ac:dyDescent="0.2">
      <c r="A707" s="109" t="s">
        <v>554</v>
      </c>
      <c r="B707" s="112"/>
      <c r="C707" s="111"/>
      <c r="D707" s="111"/>
    </row>
    <row r="708" spans="1:4" s="91" customFormat="1" x14ac:dyDescent="0.2">
      <c r="A708" s="109" t="s">
        <v>236</v>
      </c>
      <c r="B708" s="112"/>
      <c r="C708" s="111"/>
      <c r="D708" s="111"/>
    </row>
    <row r="709" spans="1:4" s="91" customFormat="1" x14ac:dyDescent="0.2">
      <c r="A709" s="109" t="s">
        <v>338</v>
      </c>
      <c r="B709" s="112"/>
      <c r="C709" s="111"/>
      <c r="D709" s="111"/>
    </row>
    <row r="710" spans="1:4" s="91" customFormat="1" x14ac:dyDescent="0.2">
      <c r="A710" s="109" t="s">
        <v>525</v>
      </c>
      <c r="B710" s="112"/>
      <c r="C710" s="111"/>
      <c r="D710" s="111"/>
    </row>
    <row r="711" spans="1:4" s="91" customFormat="1" x14ac:dyDescent="0.2">
      <c r="A711" s="109"/>
      <c r="B711" s="140"/>
      <c r="C711" s="128"/>
      <c r="D711" s="128"/>
    </row>
    <row r="712" spans="1:4" s="91" customFormat="1" x14ac:dyDescent="0.2">
      <c r="A712" s="107">
        <v>410000</v>
      </c>
      <c r="B712" s="108" t="s">
        <v>87</v>
      </c>
      <c r="C712" s="106">
        <f t="shared" ref="C712" si="190">C713+C718</f>
        <v>7622200.0009747427</v>
      </c>
      <c r="D712" s="106">
        <f>D713+D718+0</f>
        <v>668400</v>
      </c>
    </row>
    <row r="713" spans="1:4" s="91" customFormat="1" x14ac:dyDescent="0.2">
      <c r="A713" s="107">
        <v>411000</v>
      </c>
      <c r="B713" s="108" t="s">
        <v>200</v>
      </c>
      <c r="C713" s="106">
        <f t="shared" ref="C713" si="191">SUM(C714:C717)</f>
        <v>6257100</v>
      </c>
      <c r="D713" s="106">
        <f t="shared" ref="D713" si="192">SUM(D714:D717)</f>
        <v>50000</v>
      </c>
    </row>
    <row r="714" spans="1:4" s="91" customFormat="1" x14ac:dyDescent="0.2">
      <c r="A714" s="109">
        <v>411100</v>
      </c>
      <c r="B714" s="110" t="s">
        <v>88</v>
      </c>
      <c r="C714" s="119">
        <v>5800000</v>
      </c>
      <c r="D714" s="119">
        <v>0</v>
      </c>
    </row>
    <row r="715" spans="1:4" s="91" customFormat="1" ht="40.5" x14ac:dyDescent="0.2">
      <c r="A715" s="109">
        <v>411200</v>
      </c>
      <c r="B715" s="110" t="s">
        <v>213</v>
      </c>
      <c r="C715" s="119">
        <v>260000</v>
      </c>
      <c r="D715" s="111">
        <v>50000</v>
      </c>
    </row>
    <row r="716" spans="1:4" s="91" customFormat="1" ht="40.5" x14ac:dyDescent="0.2">
      <c r="A716" s="109">
        <v>411300</v>
      </c>
      <c r="B716" s="110" t="s">
        <v>89</v>
      </c>
      <c r="C716" s="119">
        <v>127100.00000000001</v>
      </c>
      <c r="D716" s="119">
        <v>0</v>
      </c>
    </row>
    <row r="717" spans="1:4" s="91" customFormat="1" x14ac:dyDescent="0.2">
      <c r="A717" s="109">
        <v>411400</v>
      </c>
      <c r="B717" s="110" t="s">
        <v>90</v>
      </c>
      <c r="C717" s="119">
        <v>70000</v>
      </c>
      <c r="D717" s="119">
        <v>0</v>
      </c>
    </row>
    <row r="718" spans="1:4" s="91" customFormat="1" x14ac:dyDescent="0.2">
      <c r="A718" s="107">
        <v>412000</v>
      </c>
      <c r="B718" s="112" t="s">
        <v>205</v>
      </c>
      <c r="C718" s="106">
        <f>SUM(C719:C731)</f>
        <v>1365100.0009747427</v>
      </c>
      <c r="D718" s="106">
        <f>SUM(D719:D731)</f>
        <v>618400</v>
      </c>
    </row>
    <row r="719" spans="1:4" s="91" customFormat="1" x14ac:dyDescent="0.2">
      <c r="A719" s="117">
        <v>412100</v>
      </c>
      <c r="B719" s="110" t="s">
        <v>91</v>
      </c>
      <c r="C719" s="119">
        <v>55100</v>
      </c>
      <c r="D719" s="119">
        <v>0</v>
      </c>
    </row>
    <row r="720" spans="1:4" s="91" customFormat="1" ht="40.5" x14ac:dyDescent="0.2">
      <c r="A720" s="109">
        <v>412200</v>
      </c>
      <c r="B720" s="110" t="s">
        <v>214</v>
      </c>
      <c r="C720" s="119">
        <v>200000</v>
      </c>
      <c r="D720" s="119">
        <v>0</v>
      </c>
    </row>
    <row r="721" spans="1:4" s="91" customFormat="1" x14ac:dyDescent="0.2">
      <c r="A721" s="109">
        <v>412300</v>
      </c>
      <c r="B721" s="110" t="s">
        <v>92</v>
      </c>
      <c r="C721" s="119">
        <v>26600</v>
      </c>
      <c r="D721" s="119">
        <v>0</v>
      </c>
    </row>
    <row r="722" spans="1:4" s="91" customFormat="1" x14ac:dyDescent="0.2">
      <c r="A722" s="109">
        <v>412400</v>
      </c>
      <c r="B722" s="110" t="s">
        <v>93</v>
      </c>
      <c r="C722" s="119">
        <v>30000.000974742805</v>
      </c>
      <c r="D722" s="119">
        <v>0</v>
      </c>
    </row>
    <row r="723" spans="1:4" s="91" customFormat="1" x14ac:dyDescent="0.2">
      <c r="A723" s="109">
        <v>412500</v>
      </c>
      <c r="B723" s="110" t="s">
        <v>94</v>
      </c>
      <c r="C723" s="119">
        <v>175000</v>
      </c>
      <c r="D723" s="119">
        <v>0</v>
      </c>
    </row>
    <row r="724" spans="1:4" s="91" customFormat="1" x14ac:dyDescent="0.2">
      <c r="A724" s="109">
        <v>412600</v>
      </c>
      <c r="B724" s="110" t="s">
        <v>215</v>
      </c>
      <c r="C724" s="119">
        <v>404000</v>
      </c>
      <c r="D724" s="111">
        <v>150000</v>
      </c>
    </row>
    <row r="725" spans="1:4" s="91" customFormat="1" x14ac:dyDescent="0.2">
      <c r="A725" s="109">
        <v>412700</v>
      </c>
      <c r="B725" s="110" t="s">
        <v>202</v>
      </c>
      <c r="C725" s="119">
        <v>306300</v>
      </c>
      <c r="D725" s="119">
        <v>0</v>
      </c>
    </row>
    <row r="726" spans="1:4" s="91" customFormat="1" x14ac:dyDescent="0.2">
      <c r="A726" s="109">
        <v>412900</v>
      </c>
      <c r="B726" s="114" t="s">
        <v>526</v>
      </c>
      <c r="C726" s="119">
        <v>3500</v>
      </c>
      <c r="D726" s="119">
        <v>0</v>
      </c>
    </row>
    <row r="727" spans="1:4" s="91" customFormat="1" x14ac:dyDescent="0.2">
      <c r="A727" s="109">
        <v>412900</v>
      </c>
      <c r="B727" s="114" t="s">
        <v>294</v>
      </c>
      <c r="C727" s="119">
        <v>120000</v>
      </c>
      <c r="D727" s="119">
        <v>0</v>
      </c>
    </row>
    <row r="728" spans="1:4" s="91" customFormat="1" x14ac:dyDescent="0.2">
      <c r="A728" s="109">
        <v>412900</v>
      </c>
      <c r="B728" s="114" t="s">
        <v>311</v>
      </c>
      <c r="C728" s="119">
        <v>4000</v>
      </c>
      <c r="D728" s="119">
        <v>0</v>
      </c>
    </row>
    <row r="729" spans="1:4" s="91" customFormat="1" ht="40.5" x14ac:dyDescent="0.2">
      <c r="A729" s="109">
        <v>412900</v>
      </c>
      <c r="B729" s="114" t="s">
        <v>312</v>
      </c>
      <c r="C729" s="119">
        <v>30099.999999999996</v>
      </c>
      <c r="D729" s="119">
        <v>0</v>
      </c>
    </row>
    <row r="730" spans="1:4" s="91" customFormat="1" ht="40.5" x14ac:dyDescent="0.2">
      <c r="A730" s="109">
        <v>412900</v>
      </c>
      <c r="B730" s="114" t="s">
        <v>313</v>
      </c>
      <c r="C730" s="119">
        <v>10500</v>
      </c>
      <c r="D730" s="119">
        <v>0</v>
      </c>
    </row>
    <row r="731" spans="1:4" s="91" customFormat="1" x14ac:dyDescent="0.2">
      <c r="A731" s="109">
        <v>412900</v>
      </c>
      <c r="B731" s="114" t="s">
        <v>296</v>
      </c>
      <c r="C731" s="119">
        <v>0</v>
      </c>
      <c r="D731" s="111">
        <v>468400</v>
      </c>
    </row>
    <row r="732" spans="1:4" s="116" customFormat="1" x14ac:dyDescent="0.2">
      <c r="A732" s="107">
        <v>480000</v>
      </c>
      <c r="B732" s="112" t="s">
        <v>147</v>
      </c>
      <c r="C732" s="106">
        <f>0+C733</f>
        <v>1800</v>
      </c>
      <c r="D732" s="106">
        <f>0+D733</f>
        <v>0</v>
      </c>
    </row>
    <row r="733" spans="1:4" s="116" customFormat="1" x14ac:dyDescent="0.2">
      <c r="A733" s="107">
        <v>487000</v>
      </c>
      <c r="B733" s="112" t="s">
        <v>199</v>
      </c>
      <c r="C733" s="106">
        <f t="shared" ref="C733" si="193">C734</f>
        <v>1800</v>
      </c>
      <c r="D733" s="106">
        <f t="shared" ref="D733" si="194">D734</f>
        <v>0</v>
      </c>
    </row>
    <row r="734" spans="1:4" s="91" customFormat="1" x14ac:dyDescent="0.2">
      <c r="A734" s="117">
        <v>487300</v>
      </c>
      <c r="B734" s="110" t="s">
        <v>148</v>
      </c>
      <c r="C734" s="119">
        <v>1800</v>
      </c>
      <c r="D734" s="119">
        <v>0</v>
      </c>
    </row>
    <row r="735" spans="1:4" s="91" customFormat="1" x14ac:dyDescent="0.2">
      <c r="A735" s="107">
        <v>510000</v>
      </c>
      <c r="B735" s="112" t="s">
        <v>151</v>
      </c>
      <c r="C735" s="106">
        <f>C736+C738</f>
        <v>186499.99999999994</v>
      </c>
      <c r="D735" s="106">
        <f>D736+D738</f>
        <v>3500000</v>
      </c>
    </row>
    <row r="736" spans="1:4" s="91" customFormat="1" x14ac:dyDescent="0.2">
      <c r="A736" s="107">
        <v>511000</v>
      </c>
      <c r="B736" s="112" t="s">
        <v>152</v>
      </c>
      <c r="C736" s="106">
        <f>SUM(C737:C737)</f>
        <v>136499.99999999994</v>
      </c>
      <c r="D736" s="106">
        <f>SUM(D737:D737)</f>
        <v>3500000</v>
      </c>
    </row>
    <row r="737" spans="1:4" s="91" customFormat="1" x14ac:dyDescent="0.2">
      <c r="A737" s="109">
        <v>511300</v>
      </c>
      <c r="B737" s="110" t="s">
        <v>155</v>
      </c>
      <c r="C737" s="119">
        <v>136499.99999999994</v>
      </c>
      <c r="D737" s="111">
        <v>3500000</v>
      </c>
    </row>
    <row r="738" spans="1:4" s="116" customFormat="1" ht="40.5" x14ac:dyDescent="0.2">
      <c r="A738" s="107">
        <v>516000</v>
      </c>
      <c r="B738" s="112" t="s">
        <v>162</v>
      </c>
      <c r="C738" s="106">
        <f t="shared" ref="C738" si="195">C739</f>
        <v>50000</v>
      </c>
      <c r="D738" s="106">
        <f t="shared" ref="D738" si="196">D739</f>
        <v>0</v>
      </c>
    </row>
    <row r="739" spans="1:4" s="91" customFormat="1" x14ac:dyDescent="0.2">
      <c r="A739" s="109">
        <v>516100</v>
      </c>
      <c r="B739" s="110" t="s">
        <v>162</v>
      </c>
      <c r="C739" s="119">
        <v>50000</v>
      </c>
      <c r="D739" s="119">
        <v>0</v>
      </c>
    </row>
    <row r="740" spans="1:4" s="116" customFormat="1" x14ac:dyDescent="0.2">
      <c r="A740" s="107">
        <v>630000</v>
      </c>
      <c r="B740" s="112" t="s">
        <v>190</v>
      </c>
      <c r="C740" s="106">
        <f>C741+0</f>
        <v>89100</v>
      </c>
      <c r="D740" s="106">
        <f>D741+0</f>
        <v>0</v>
      </c>
    </row>
    <row r="741" spans="1:4" s="116" customFormat="1" ht="40.5" x14ac:dyDescent="0.2">
      <c r="A741" s="107">
        <v>638000</v>
      </c>
      <c r="B741" s="112" t="s">
        <v>126</v>
      </c>
      <c r="C741" s="106">
        <f t="shared" ref="C741" si="197">C742</f>
        <v>89100</v>
      </c>
      <c r="D741" s="106">
        <f t="shared" ref="D741" si="198">D742</f>
        <v>0</v>
      </c>
    </row>
    <row r="742" spans="1:4" s="91" customFormat="1" x14ac:dyDescent="0.2">
      <c r="A742" s="109">
        <v>638100</v>
      </c>
      <c r="B742" s="110" t="s">
        <v>195</v>
      </c>
      <c r="C742" s="119">
        <v>89100</v>
      </c>
      <c r="D742" s="119">
        <v>0</v>
      </c>
    </row>
    <row r="743" spans="1:4" s="91" customFormat="1" x14ac:dyDescent="0.2">
      <c r="A743" s="150"/>
      <c r="B743" s="144" t="s">
        <v>229</v>
      </c>
      <c r="C743" s="148">
        <f>C712+C735+C740+C732</f>
        <v>7899600.0009747427</v>
      </c>
      <c r="D743" s="148">
        <f>D712+D735+D740+D732</f>
        <v>4168400</v>
      </c>
    </row>
    <row r="744" spans="1:4" s="91" customFormat="1" x14ac:dyDescent="0.2">
      <c r="A744" s="127"/>
      <c r="B744" s="105"/>
      <c r="C744" s="128"/>
      <c r="D744" s="128"/>
    </row>
    <row r="745" spans="1:4" s="91" customFormat="1" x14ac:dyDescent="0.2">
      <c r="A745" s="127"/>
      <c r="B745" s="105"/>
      <c r="C745" s="128"/>
      <c r="D745" s="128"/>
    </row>
    <row r="746" spans="1:4" s="91" customFormat="1" x14ac:dyDescent="0.2">
      <c r="A746" s="109" t="s">
        <v>555</v>
      </c>
      <c r="B746" s="112"/>
      <c r="C746" s="128"/>
      <c r="D746" s="128"/>
    </row>
    <row r="747" spans="1:4" s="91" customFormat="1" x14ac:dyDescent="0.2">
      <c r="A747" s="109" t="s">
        <v>236</v>
      </c>
      <c r="B747" s="112"/>
      <c r="C747" s="128"/>
      <c r="D747" s="128"/>
    </row>
    <row r="748" spans="1:4" s="91" customFormat="1" x14ac:dyDescent="0.2">
      <c r="A748" s="109" t="s">
        <v>339</v>
      </c>
      <c r="B748" s="112"/>
      <c r="C748" s="128"/>
      <c r="D748" s="128"/>
    </row>
    <row r="749" spans="1:4" s="91" customFormat="1" x14ac:dyDescent="0.2">
      <c r="A749" s="109" t="s">
        <v>525</v>
      </c>
      <c r="B749" s="112"/>
      <c r="C749" s="128"/>
      <c r="D749" s="128"/>
    </row>
    <row r="750" spans="1:4" s="91" customFormat="1" x14ac:dyDescent="0.2">
      <c r="A750" s="109"/>
      <c r="B750" s="140"/>
      <c r="C750" s="128"/>
      <c r="D750" s="128"/>
    </row>
    <row r="751" spans="1:4" s="116" customFormat="1" x14ac:dyDescent="0.2">
      <c r="A751" s="107">
        <v>410000</v>
      </c>
      <c r="B751" s="108" t="s">
        <v>87</v>
      </c>
      <c r="C751" s="106">
        <f t="shared" ref="C751" si="199">C752+C757</f>
        <v>1060700</v>
      </c>
      <c r="D751" s="106">
        <f t="shared" ref="D751" si="200">D752+D757</f>
        <v>0</v>
      </c>
    </row>
    <row r="752" spans="1:4" s="116" customFormat="1" x14ac:dyDescent="0.2">
      <c r="A752" s="107">
        <v>411000</v>
      </c>
      <c r="B752" s="108" t="s">
        <v>200</v>
      </c>
      <c r="C752" s="106">
        <f t="shared" ref="C752" si="201">SUM(C753:C756)</f>
        <v>681400</v>
      </c>
      <c r="D752" s="106">
        <f t="shared" ref="D752" si="202">SUM(D753:D756)</f>
        <v>0</v>
      </c>
    </row>
    <row r="753" spans="1:4" s="91" customFormat="1" x14ac:dyDescent="0.2">
      <c r="A753" s="109">
        <v>411100</v>
      </c>
      <c r="B753" s="110" t="s">
        <v>88</v>
      </c>
      <c r="C753" s="119">
        <v>621400</v>
      </c>
      <c r="D753" s="119">
        <v>0</v>
      </c>
    </row>
    <row r="754" spans="1:4" s="91" customFormat="1" ht="40.5" x14ac:dyDescent="0.2">
      <c r="A754" s="109">
        <v>411200</v>
      </c>
      <c r="B754" s="110" t="s">
        <v>213</v>
      </c>
      <c r="C754" s="119">
        <v>39999.999999999993</v>
      </c>
      <c r="D754" s="119">
        <v>0</v>
      </c>
    </row>
    <row r="755" spans="1:4" s="91" customFormat="1" ht="40.5" x14ac:dyDescent="0.2">
      <c r="A755" s="109">
        <v>411300</v>
      </c>
      <c r="B755" s="110" t="s">
        <v>89</v>
      </c>
      <c r="C755" s="119">
        <v>9999.9999999999982</v>
      </c>
      <c r="D755" s="119">
        <v>0</v>
      </c>
    </row>
    <row r="756" spans="1:4" s="91" customFormat="1" x14ac:dyDescent="0.2">
      <c r="A756" s="109">
        <v>411400</v>
      </c>
      <c r="B756" s="110" t="s">
        <v>90</v>
      </c>
      <c r="C756" s="119">
        <v>9999.9999999999982</v>
      </c>
      <c r="D756" s="119">
        <v>0</v>
      </c>
    </row>
    <row r="757" spans="1:4" s="116" customFormat="1" x14ac:dyDescent="0.2">
      <c r="A757" s="107">
        <v>412000</v>
      </c>
      <c r="B757" s="112" t="s">
        <v>205</v>
      </c>
      <c r="C757" s="106">
        <f>SUM(C758:C770)</f>
        <v>379300</v>
      </c>
      <c r="D757" s="106">
        <f>SUM(D758:D770)</f>
        <v>0</v>
      </c>
    </row>
    <row r="758" spans="1:4" s="91" customFormat="1" x14ac:dyDescent="0.2">
      <c r="A758" s="117">
        <v>412100</v>
      </c>
      <c r="B758" s="110" t="s">
        <v>91</v>
      </c>
      <c r="C758" s="119">
        <v>18000</v>
      </c>
      <c r="D758" s="119">
        <v>0</v>
      </c>
    </row>
    <row r="759" spans="1:4" s="91" customFormat="1" ht="40.5" x14ac:dyDescent="0.2">
      <c r="A759" s="109">
        <v>412200</v>
      </c>
      <c r="B759" s="110" t="s">
        <v>214</v>
      </c>
      <c r="C759" s="119">
        <v>26000</v>
      </c>
      <c r="D759" s="119">
        <v>0</v>
      </c>
    </row>
    <row r="760" spans="1:4" s="91" customFormat="1" x14ac:dyDescent="0.2">
      <c r="A760" s="109">
        <v>412300</v>
      </c>
      <c r="B760" s="110" t="s">
        <v>92</v>
      </c>
      <c r="C760" s="119">
        <v>9000</v>
      </c>
      <c r="D760" s="119">
        <v>0</v>
      </c>
    </row>
    <row r="761" spans="1:4" s="91" customFormat="1" x14ac:dyDescent="0.2">
      <c r="A761" s="109">
        <v>412400</v>
      </c>
      <c r="B761" s="110" t="s">
        <v>93</v>
      </c>
      <c r="C761" s="119">
        <v>7999.9999999999991</v>
      </c>
      <c r="D761" s="119">
        <v>0</v>
      </c>
    </row>
    <row r="762" spans="1:4" s="91" customFormat="1" x14ac:dyDescent="0.2">
      <c r="A762" s="109">
        <v>412500</v>
      </c>
      <c r="B762" s="110" t="s">
        <v>94</v>
      </c>
      <c r="C762" s="119">
        <v>18000</v>
      </c>
      <c r="D762" s="119">
        <v>0</v>
      </c>
    </row>
    <row r="763" spans="1:4" s="91" customFormat="1" x14ac:dyDescent="0.2">
      <c r="A763" s="109">
        <v>412600</v>
      </c>
      <c r="B763" s="110" t="s">
        <v>215</v>
      </c>
      <c r="C763" s="119">
        <v>70000</v>
      </c>
      <c r="D763" s="119">
        <v>0</v>
      </c>
    </row>
    <row r="764" spans="1:4" s="91" customFormat="1" x14ac:dyDescent="0.2">
      <c r="A764" s="109">
        <v>412700</v>
      </c>
      <c r="B764" s="110" t="s">
        <v>202</v>
      </c>
      <c r="C764" s="119">
        <v>25000</v>
      </c>
      <c r="D764" s="119">
        <v>0</v>
      </c>
    </row>
    <row r="765" spans="1:4" s="91" customFormat="1" ht="40.5" x14ac:dyDescent="0.2">
      <c r="A765" s="109">
        <v>412800</v>
      </c>
      <c r="B765" s="110" t="s">
        <v>216</v>
      </c>
      <c r="C765" s="119">
        <v>1000</v>
      </c>
      <c r="D765" s="119">
        <v>0</v>
      </c>
    </row>
    <row r="766" spans="1:4" s="91" customFormat="1" x14ac:dyDescent="0.2">
      <c r="A766" s="109">
        <v>412900</v>
      </c>
      <c r="B766" s="114" t="s">
        <v>526</v>
      </c>
      <c r="C766" s="119">
        <v>600</v>
      </c>
      <c r="D766" s="119">
        <v>0</v>
      </c>
    </row>
    <row r="767" spans="1:4" s="91" customFormat="1" x14ac:dyDescent="0.2">
      <c r="A767" s="109">
        <v>412900</v>
      </c>
      <c r="B767" s="114" t="s">
        <v>294</v>
      </c>
      <c r="C767" s="119">
        <v>35000</v>
      </c>
      <c r="D767" s="119">
        <v>0</v>
      </c>
    </row>
    <row r="768" spans="1:4" s="91" customFormat="1" x14ac:dyDescent="0.2">
      <c r="A768" s="109">
        <v>412900</v>
      </c>
      <c r="B768" s="114" t="s">
        <v>311</v>
      </c>
      <c r="C768" s="119">
        <v>160000</v>
      </c>
      <c r="D768" s="119">
        <v>0</v>
      </c>
    </row>
    <row r="769" spans="1:4" s="91" customFormat="1" ht="40.5" x14ac:dyDescent="0.2">
      <c r="A769" s="109">
        <v>412900</v>
      </c>
      <c r="B769" s="114" t="s">
        <v>312</v>
      </c>
      <c r="C769" s="119">
        <v>7500</v>
      </c>
      <c r="D769" s="119">
        <v>0</v>
      </c>
    </row>
    <row r="770" spans="1:4" s="91" customFormat="1" ht="40.5" x14ac:dyDescent="0.2">
      <c r="A770" s="109">
        <v>412900</v>
      </c>
      <c r="B770" s="114" t="s">
        <v>313</v>
      </c>
      <c r="C770" s="119">
        <v>1200</v>
      </c>
      <c r="D770" s="119">
        <v>0</v>
      </c>
    </row>
    <row r="771" spans="1:4" s="116" customFormat="1" x14ac:dyDescent="0.2">
      <c r="A771" s="107">
        <v>510000</v>
      </c>
      <c r="B771" s="112" t="s">
        <v>151</v>
      </c>
      <c r="C771" s="106">
        <f t="shared" ref="C771" si="203">C772+C774</f>
        <v>33000</v>
      </c>
      <c r="D771" s="106">
        <f t="shared" ref="D771" si="204">D772+D774</f>
        <v>0</v>
      </c>
    </row>
    <row r="772" spans="1:4" s="116" customFormat="1" x14ac:dyDescent="0.2">
      <c r="A772" s="107">
        <v>511000</v>
      </c>
      <c r="B772" s="112" t="s">
        <v>152</v>
      </c>
      <c r="C772" s="106">
        <f t="shared" ref="C772" si="205">C773</f>
        <v>10000</v>
      </c>
      <c r="D772" s="106">
        <f t="shared" ref="D772" si="206">D773</f>
        <v>0</v>
      </c>
    </row>
    <row r="773" spans="1:4" s="91" customFormat="1" x14ac:dyDescent="0.2">
      <c r="A773" s="109">
        <v>511300</v>
      </c>
      <c r="B773" s="110" t="s">
        <v>155</v>
      </c>
      <c r="C773" s="119">
        <v>10000</v>
      </c>
      <c r="D773" s="119">
        <v>0</v>
      </c>
    </row>
    <row r="774" spans="1:4" s="116" customFormat="1" ht="40.5" x14ac:dyDescent="0.2">
      <c r="A774" s="107">
        <v>516000</v>
      </c>
      <c r="B774" s="112" t="s">
        <v>162</v>
      </c>
      <c r="C774" s="106">
        <f t="shared" ref="C774" si="207">C775</f>
        <v>23000</v>
      </c>
      <c r="D774" s="106">
        <f t="shared" ref="D774" si="208">D775</f>
        <v>0</v>
      </c>
    </row>
    <row r="775" spans="1:4" s="91" customFormat="1" x14ac:dyDescent="0.2">
      <c r="A775" s="109">
        <v>516100</v>
      </c>
      <c r="B775" s="110" t="s">
        <v>162</v>
      </c>
      <c r="C775" s="119">
        <v>23000</v>
      </c>
      <c r="D775" s="119">
        <v>0</v>
      </c>
    </row>
    <row r="776" spans="1:4" s="116" customFormat="1" x14ac:dyDescent="0.2">
      <c r="A776" s="107">
        <v>630000</v>
      </c>
      <c r="B776" s="112" t="s">
        <v>190</v>
      </c>
      <c r="C776" s="106">
        <f t="shared" ref="C776:C777" si="209">C777</f>
        <v>19999.999999999996</v>
      </c>
      <c r="D776" s="106">
        <f t="shared" ref="D776:D777" si="210">D777</f>
        <v>0</v>
      </c>
    </row>
    <row r="777" spans="1:4" s="116" customFormat="1" ht="40.5" x14ac:dyDescent="0.2">
      <c r="A777" s="107">
        <v>638000</v>
      </c>
      <c r="B777" s="112" t="s">
        <v>126</v>
      </c>
      <c r="C777" s="106">
        <f t="shared" si="209"/>
        <v>19999.999999999996</v>
      </c>
      <c r="D777" s="106">
        <f t="shared" si="210"/>
        <v>0</v>
      </c>
    </row>
    <row r="778" spans="1:4" s="91" customFormat="1" x14ac:dyDescent="0.2">
      <c r="A778" s="109">
        <v>638100</v>
      </c>
      <c r="B778" s="110" t="s">
        <v>195</v>
      </c>
      <c r="C778" s="119">
        <v>19999.999999999996</v>
      </c>
      <c r="D778" s="119">
        <v>0</v>
      </c>
    </row>
    <row r="779" spans="1:4" s="91" customFormat="1" x14ac:dyDescent="0.2">
      <c r="A779" s="154"/>
      <c r="B779" s="155" t="s">
        <v>229</v>
      </c>
      <c r="C779" s="149">
        <f>C751+C771+C776</f>
        <v>1113700</v>
      </c>
      <c r="D779" s="149">
        <f>D751+D771+D776</f>
        <v>0</v>
      </c>
    </row>
    <row r="780" spans="1:4" s="91" customFormat="1" x14ac:dyDescent="0.2">
      <c r="A780" s="127"/>
      <c r="B780" s="105"/>
      <c r="C780" s="128"/>
      <c r="D780" s="128"/>
    </row>
    <row r="781" spans="1:4" s="91" customFormat="1" x14ac:dyDescent="0.2">
      <c r="A781" s="127"/>
      <c r="B781" s="105"/>
      <c r="C781" s="128"/>
      <c r="D781" s="128"/>
    </row>
    <row r="782" spans="1:4" s="91" customFormat="1" x14ac:dyDescent="0.2">
      <c r="A782" s="109" t="s">
        <v>556</v>
      </c>
      <c r="B782" s="105"/>
      <c r="C782" s="128"/>
      <c r="D782" s="128"/>
    </row>
    <row r="783" spans="1:4" s="91" customFormat="1" x14ac:dyDescent="0.2">
      <c r="A783" s="109" t="s">
        <v>236</v>
      </c>
      <c r="B783" s="105"/>
      <c r="C783" s="128"/>
      <c r="D783" s="128"/>
    </row>
    <row r="784" spans="1:4" s="91" customFormat="1" x14ac:dyDescent="0.2">
      <c r="A784" s="109" t="s">
        <v>340</v>
      </c>
      <c r="B784" s="105"/>
      <c r="C784" s="128"/>
      <c r="D784" s="128"/>
    </row>
    <row r="785" spans="1:4" s="91" customFormat="1" x14ac:dyDescent="0.2">
      <c r="A785" s="109" t="s">
        <v>525</v>
      </c>
      <c r="B785" s="105"/>
      <c r="C785" s="128"/>
      <c r="D785" s="128"/>
    </row>
    <row r="786" spans="1:4" s="91" customFormat="1" x14ac:dyDescent="0.2">
      <c r="A786" s="127"/>
      <c r="B786" s="105"/>
      <c r="C786" s="128"/>
      <c r="D786" s="128"/>
    </row>
    <row r="787" spans="1:4" s="116" customFormat="1" x14ac:dyDescent="0.2">
      <c r="A787" s="107">
        <v>410000</v>
      </c>
      <c r="B787" s="108" t="s">
        <v>87</v>
      </c>
      <c r="C787" s="106">
        <f>C788+C793+C817+C808+C806+C825+C823</f>
        <v>8674300</v>
      </c>
      <c r="D787" s="106">
        <f>D788+D793+D817+D808+D806+D825+D823</f>
        <v>0</v>
      </c>
    </row>
    <row r="788" spans="1:4" s="116" customFormat="1" x14ac:dyDescent="0.2">
      <c r="A788" s="107">
        <v>411000</v>
      </c>
      <c r="B788" s="108" t="s">
        <v>200</v>
      </c>
      <c r="C788" s="106">
        <f t="shared" ref="C788" si="211">SUM(C789:C792)</f>
        <v>2168400</v>
      </c>
      <c r="D788" s="106">
        <f t="shared" ref="D788" si="212">SUM(D789:D792)</f>
        <v>0</v>
      </c>
    </row>
    <row r="789" spans="1:4" s="91" customFormat="1" x14ac:dyDescent="0.2">
      <c r="A789" s="109">
        <v>411100</v>
      </c>
      <c r="B789" s="110" t="s">
        <v>88</v>
      </c>
      <c r="C789" s="119">
        <v>2034000</v>
      </c>
      <c r="D789" s="119">
        <v>0</v>
      </c>
    </row>
    <row r="790" spans="1:4" s="91" customFormat="1" ht="40.5" x14ac:dyDescent="0.2">
      <c r="A790" s="109">
        <v>411200</v>
      </c>
      <c r="B790" s="110" t="s">
        <v>213</v>
      </c>
      <c r="C790" s="119">
        <v>67000</v>
      </c>
      <c r="D790" s="119">
        <v>0</v>
      </c>
    </row>
    <row r="791" spans="1:4" s="91" customFormat="1" ht="40.5" x14ac:dyDescent="0.2">
      <c r="A791" s="109">
        <v>411300</v>
      </c>
      <c r="B791" s="110" t="s">
        <v>89</v>
      </c>
      <c r="C791" s="119">
        <v>42400</v>
      </c>
      <c r="D791" s="119">
        <v>0</v>
      </c>
    </row>
    <row r="792" spans="1:4" s="91" customFormat="1" x14ac:dyDescent="0.2">
      <c r="A792" s="109">
        <v>411400</v>
      </c>
      <c r="B792" s="110" t="s">
        <v>90</v>
      </c>
      <c r="C792" s="119">
        <v>25000</v>
      </c>
      <c r="D792" s="119">
        <v>0</v>
      </c>
    </row>
    <row r="793" spans="1:4" s="116" customFormat="1" x14ac:dyDescent="0.2">
      <c r="A793" s="107">
        <v>412000</v>
      </c>
      <c r="B793" s="112" t="s">
        <v>205</v>
      </c>
      <c r="C793" s="106">
        <f t="shared" ref="C793" si="213">SUM(C794:C805)</f>
        <v>199700</v>
      </c>
      <c r="D793" s="106">
        <f t="shared" ref="D793" si="214">SUM(D794:D805)</f>
        <v>0</v>
      </c>
    </row>
    <row r="794" spans="1:4" s="91" customFormat="1" x14ac:dyDescent="0.2">
      <c r="A794" s="109">
        <v>412100</v>
      </c>
      <c r="B794" s="110" t="s">
        <v>91</v>
      </c>
      <c r="C794" s="119">
        <v>2000</v>
      </c>
      <c r="D794" s="119">
        <v>0</v>
      </c>
    </row>
    <row r="795" spans="1:4" s="91" customFormat="1" ht="40.5" x14ac:dyDescent="0.2">
      <c r="A795" s="109">
        <v>412200</v>
      </c>
      <c r="B795" s="110" t="s">
        <v>214</v>
      </c>
      <c r="C795" s="119">
        <v>30000.000000000004</v>
      </c>
      <c r="D795" s="119">
        <v>0</v>
      </c>
    </row>
    <row r="796" spans="1:4" s="91" customFormat="1" x14ac:dyDescent="0.2">
      <c r="A796" s="109">
        <v>412300</v>
      </c>
      <c r="B796" s="110" t="s">
        <v>92</v>
      </c>
      <c r="C796" s="119">
        <v>31999.999999999996</v>
      </c>
      <c r="D796" s="119">
        <v>0</v>
      </c>
    </row>
    <row r="797" spans="1:4" s="91" customFormat="1" x14ac:dyDescent="0.2">
      <c r="A797" s="109">
        <v>412500</v>
      </c>
      <c r="B797" s="110" t="s">
        <v>94</v>
      </c>
      <c r="C797" s="119">
        <v>13000.000000000009</v>
      </c>
      <c r="D797" s="119">
        <v>0</v>
      </c>
    </row>
    <row r="798" spans="1:4" s="91" customFormat="1" x14ac:dyDescent="0.2">
      <c r="A798" s="109">
        <v>412600</v>
      </c>
      <c r="B798" s="110" t="s">
        <v>215</v>
      </c>
      <c r="C798" s="119">
        <v>74500</v>
      </c>
      <c r="D798" s="119">
        <v>0</v>
      </c>
    </row>
    <row r="799" spans="1:4" s="91" customFormat="1" x14ac:dyDescent="0.2">
      <c r="A799" s="109">
        <v>412700</v>
      </c>
      <c r="B799" s="110" t="s">
        <v>202</v>
      </c>
      <c r="C799" s="119">
        <v>29000</v>
      </c>
      <c r="D799" s="119">
        <v>0</v>
      </c>
    </row>
    <row r="800" spans="1:4" s="91" customFormat="1" x14ac:dyDescent="0.2">
      <c r="A800" s="109">
        <v>412900</v>
      </c>
      <c r="B800" s="114" t="s">
        <v>526</v>
      </c>
      <c r="C800" s="119">
        <v>999.99999999999977</v>
      </c>
      <c r="D800" s="119">
        <v>0</v>
      </c>
    </row>
    <row r="801" spans="1:4" s="91" customFormat="1" x14ac:dyDescent="0.2">
      <c r="A801" s="109">
        <v>412900</v>
      </c>
      <c r="B801" s="114" t="s">
        <v>294</v>
      </c>
      <c r="C801" s="119">
        <v>5200.0000000000036</v>
      </c>
      <c r="D801" s="119">
        <v>0</v>
      </c>
    </row>
    <row r="802" spans="1:4" s="91" customFormat="1" x14ac:dyDescent="0.2">
      <c r="A802" s="109">
        <v>412900</v>
      </c>
      <c r="B802" s="114" t="s">
        <v>311</v>
      </c>
      <c r="C802" s="119">
        <v>4500</v>
      </c>
      <c r="D802" s="119">
        <v>0</v>
      </c>
    </row>
    <row r="803" spans="1:4" s="91" customFormat="1" ht="40.5" x14ac:dyDescent="0.2">
      <c r="A803" s="109">
        <v>412900</v>
      </c>
      <c r="B803" s="114" t="s">
        <v>312</v>
      </c>
      <c r="C803" s="119">
        <v>3200</v>
      </c>
      <c r="D803" s="119">
        <v>0</v>
      </c>
    </row>
    <row r="804" spans="1:4" s="91" customFormat="1" ht="40.5" x14ac:dyDescent="0.2">
      <c r="A804" s="109">
        <v>412900</v>
      </c>
      <c r="B804" s="114" t="s">
        <v>313</v>
      </c>
      <c r="C804" s="119">
        <v>4300</v>
      </c>
      <c r="D804" s="119">
        <v>0</v>
      </c>
    </row>
    <row r="805" spans="1:4" s="91" customFormat="1" x14ac:dyDescent="0.2">
      <c r="A805" s="109">
        <v>412900</v>
      </c>
      <c r="B805" s="110" t="s">
        <v>296</v>
      </c>
      <c r="C805" s="119">
        <v>1000</v>
      </c>
      <c r="D805" s="119">
        <v>0</v>
      </c>
    </row>
    <row r="806" spans="1:4" s="116" customFormat="1" x14ac:dyDescent="0.2">
      <c r="A806" s="107">
        <v>413000</v>
      </c>
      <c r="B806" s="112" t="s">
        <v>206</v>
      </c>
      <c r="C806" s="106">
        <f t="shared" ref="C806" si="215">C807</f>
        <v>299.99999999999989</v>
      </c>
      <c r="D806" s="106">
        <f t="shared" ref="D806" si="216">D807</f>
        <v>0</v>
      </c>
    </row>
    <row r="807" spans="1:4" s="91" customFormat="1" x14ac:dyDescent="0.2">
      <c r="A807" s="109">
        <v>413900</v>
      </c>
      <c r="B807" s="110" t="s">
        <v>99</v>
      </c>
      <c r="C807" s="119">
        <v>299.99999999999989</v>
      </c>
      <c r="D807" s="119">
        <v>0</v>
      </c>
    </row>
    <row r="808" spans="1:4" s="116" customFormat="1" x14ac:dyDescent="0.2">
      <c r="A808" s="107">
        <v>415000</v>
      </c>
      <c r="B808" s="112" t="s">
        <v>50</v>
      </c>
      <c r="C808" s="106">
        <f>SUM(C809:C816)</f>
        <v>3355800.0000000005</v>
      </c>
      <c r="D808" s="106">
        <f>SUM(D809:D816)</f>
        <v>0</v>
      </c>
    </row>
    <row r="809" spans="1:4" s="91" customFormat="1" x14ac:dyDescent="0.2">
      <c r="A809" s="117">
        <v>415100</v>
      </c>
      <c r="B809" s="110" t="s">
        <v>261</v>
      </c>
      <c r="C809" s="119">
        <v>1509800</v>
      </c>
      <c r="D809" s="119">
        <v>0</v>
      </c>
    </row>
    <row r="810" spans="1:4" s="91" customFormat="1" x14ac:dyDescent="0.2">
      <c r="A810" s="117">
        <v>415200</v>
      </c>
      <c r="B810" s="110" t="s">
        <v>341</v>
      </c>
      <c r="C810" s="119">
        <v>100000</v>
      </c>
      <c r="D810" s="119">
        <v>0</v>
      </c>
    </row>
    <row r="811" spans="1:4" s="91" customFormat="1" ht="40.5" x14ac:dyDescent="0.2">
      <c r="A811" s="151">
        <v>415200</v>
      </c>
      <c r="B811" s="156" t="s">
        <v>342</v>
      </c>
      <c r="C811" s="119">
        <v>61000</v>
      </c>
      <c r="D811" s="119">
        <v>0</v>
      </c>
    </row>
    <row r="812" spans="1:4" s="91" customFormat="1" x14ac:dyDescent="0.2">
      <c r="A812" s="109">
        <v>415200</v>
      </c>
      <c r="B812" s="110" t="s">
        <v>557</v>
      </c>
      <c r="C812" s="119">
        <v>820000.00000000035</v>
      </c>
      <c r="D812" s="119">
        <v>0</v>
      </c>
    </row>
    <row r="813" spans="1:4" s="91" customFormat="1" x14ac:dyDescent="0.2">
      <c r="A813" s="109">
        <v>415200</v>
      </c>
      <c r="B813" s="110" t="s">
        <v>279</v>
      </c>
      <c r="C813" s="119">
        <v>300000</v>
      </c>
      <c r="D813" s="119">
        <v>0</v>
      </c>
    </row>
    <row r="814" spans="1:4" s="91" customFormat="1" x14ac:dyDescent="0.2">
      <c r="A814" s="109">
        <v>415200</v>
      </c>
      <c r="B814" s="110" t="s">
        <v>343</v>
      </c>
      <c r="C814" s="119">
        <v>110000</v>
      </c>
      <c r="D814" s="119">
        <v>0</v>
      </c>
    </row>
    <row r="815" spans="1:4" s="91" customFormat="1" ht="40.5" x14ac:dyDescent="0.2">
      <c r="A815" s="109">
        <v>415200</v>
      </c>
      <c r="B815" s="110" t="s">
        <v>344</v>
      </c>
      <c r="C815" s="119">
        <v>135000</v>
      </c>
      <c r="D815" s="119">
        <v>0</v>
      </c>
    </row>
    <row r="816" spans="1:4" s="91" customFormat="1" x14ac:dyDescent="0.2">
      <c r="A816" s="109">
        <v>415200</v>
      </c>
      <c r="B816" s="110" t="s">
        <v>260</v>
      </c>
      <c r="C816" s="119">
        <v>320000</v>
      </c>
      <c r="D816" s="119">
        <v>0</v>
      </c>
    </row>
    <row r="817" spans="1:4" s="116" customFormat="1" ht="40.5" x14ac:dyDescent="0.2">
      <c r="A817" s="107">
        <v>416000</v>
      </c>
      <c r="B817" s="112" t="s">
        <v>207</v>
      </c>
      <c r="C817" s="106">
        <f>SUM(C818:C822)</f>
        <v>2934500</v>
      </c>
      <c r="D817" s="106">
        <f>SUM(D818:D822)</f>
        <v>0</v>
      </c>
    </row>
    <row r="818" spans="1:4" s="91" customFormat="1" x14ac:dyDescent="0.2">
      <c r="A818" s="109">
        <v>416100</v>
      </c>
      <c r="B818" s="110" t="s">
        <v>558</v>
      </c>
      <c r="C818" s="119">
        <v>1308000</v>
      </c>
      <c r="D818" s="119">
        <v>0</v>
      </c>
    </row>
    <row r="819" spans="1:4" s="91" customFormat="1" x14ac:dyDescent="0.2">
      <c r="A819" s="109">
        <v>416100</v>
      </c>
      <c r="B819" s="110" t="s">
        <v>559</v>
      </c>
      <c r="C819" s="119">
        <v>344500.00000000006</v>
      </c>
      <c r="D819" s="119">
        <v>0</v>
      </c>
    </row>
    <row r="820" spans="1:4" s="91" customFormat="1" x14ac:dyDescent="0.2">
      <c r="A820" s="109">
        <v>416100</v>
      </c>
      <c r="B820" s="110" t="s">
        <v>280</v>
      </c>
      <c r="C820" s="119">
        <v>682000.00000000047</v>
      </c>
      <c r="D820" s="119">
        <v>0</v>
      </c>
    </row>
    <row r="821" spans="1:4" s="91" customFormat="1" x14ac:dyDescent="0.2">
      <c r="A821" s="109">
        <v>416100</v>
      </c>
      <c r="B821" s="110" t="s">
        <v>345</v>
      </c>
      <c r="C821" s="119">
        <v>549999.99999999953</v>
      </c>
      <c r="D821" s="119">
        <v>0</v>
      </c>
    </row>
    <row r="822" spans="1:4" s="91" customFormat="1" x14ac:dyDescent="0.2">
      <c r="A822" s="109">
        <v>416100</v>
      </c>
      <c r="B822" s="110" t="s">
        <v>237</v>
      </c>
      <c r="C822" s="119">
        <v>50000</v>
      </c>
      <c r="D822" s="119">
        <v>0</v>
      </c>
    </row>
    <row r="823" spans="1:4" s="116" customFormat="1" ht="40.5" x14ac:dyDescent="0.2">
      <c r="A823" s="153">
        <v>418000</v>
      </c>
      <c r="B823" s="112" t="s">
        <v>209</v>
      </c>
      <c r="C823" s="106">
        <f t="shared" ref="C823" si="217">C824</f>
        <v>13200</v>
      </c>
      <c r="D823" s="106">
        <f t="shared" ref="D823" si="218">D824</f>
        <v>0</v>
      </c>
    </row>
    <row r="824" spans="1:4" s="91" customFormat="1" x14ac:dyDescent="0.2">
      <c r="A824" s="109">
        <v>418400</v>
      </c>
      <c r="B824" s="110" t="s">
        <v>146</v>
      </c>
      <c r="C824" s="119">
        <v>13200</v>
      </c>
      <c r="D824" s="119">
        <v>0</v>
      </c>
    </row>
    <row r="825" spans="1:4" s="116" customFormat="1" x14ac:dyDescent="0.2">
      <c r="A825" s="107">
        <v>419000</v>
      </c>
      <c r="B825" s="112" t="s">
        <v>210</v>
      </c>
      <c r="C825" s="106">
        <f t="shared" ref="C825" si="219">C826</f>
        <v>2400</v>
      </c>
      <c r="D825" s="106">
        <f t="shared" ref="D825" si="220">D826</f>
        <v>0</v>
      </c>
    </row>
    <row r="826" spans="1:4" s="91" customFormat="1" x14ac:dyDescent="0.2">
      <c r="A826" s="109">
        <v>419100</v>
      </c>
      <c r="B826" s="110" t="s">
        <v>210</v>
      </c>
      <c r="C826" s="119">
        <v>2400</v>
      </c>
      <c r="D826" s="119">
        <v>0</v>
      </c>
    </row>
    <row r="827" spans="1:4" s="116" customFormat="1" x14ac:dyDescent="0.2">
      <c r="A827" s="107">
        <v>480000</v>
      </c>
      <c r="B827" s="112" t="s">
        <v>147</v>
      </c>
      <c r="C827" s="106">
        <f t="shared" ref="C827" si="221">C828</f>
        <v>1469200.0000000005</v>
      </c>
      <c r="D827" s="106">
        <f t="shared" ref="D827" si="222">D828</f>
        <v>0</v>
      </c>
    </row>
    <row r="828" spans="1:4" s="116" customFormat="1" x14ac:dyDescent="0.2">
      <c r="A828" s="107">
        <v>487000</v>
      </c>
      <c r="B828" s="112" t="s">
        <v>199</v>
      </c>
      <c r="C828" s="106">
        <f>SUM(C829:C832)</f>
        <v>1469200.0000000005</v>
      </c>
      <c r="D828" s="106">
        <f>SUM(D829:D832)</f>
        <v>0</v>
      </c>
    </row>
    <row r="829" spans="1:4" s="91" customFormat="1" ht="40.5" x14ac:dyDescent="0.2">
      <c r="A829" s="109">
        <v>487300</v>
      </c>
      <c r="B829" s="110" t="s">
        <v>346</v>
      </c>
      <c r="C829" s="119">
        <v>530000</v>
      </c>
      <c r="D829" s="119">
        <v>0</v>
      </c>
    </row>
    <row r="830" spans="1:4" s="91" customFormat="1" ht="40.5" x14ac:dyDescent="0.2">
      <c r="A830" s="109">
        <v>487300</v>
      </c>
      <c r="B830" s="110" t="s">
        <v>347</v>
      </c>
      <c r="C830" s="119">
        <v>729500.00000000035</v>
      </c>
      <c r="D830" s="119">
        <v>0</v>
      </c>
    </row>
    <row r="831" spans="1:4" s="91" customFormat="1" ht="40.5" x14ac:dyDescent="0.2">
      <c r="A831" s="109">
        <v>487300</v>
      </c>
      <c r="B831" s="110" t="s">
        <v>348</v>
      </c>
      <c r="C831" s="119">
        <v>119700</v>
      </c>
      <c r="D831" s="119">
        <v>0</v>
      </c>
    </row>
    <row r="832" spans="1:4" s="91" customFormat="1" ht="40.5" x14ac:dyDescent="0.2">
      <c r="A832" s="117">
        <v>487400</v>
      </c>
      <c r="B832" s="110" t="s">
        <v>349</v>
      </c>
      <c r="C832" s="119">
        <v>89999.999999999956</v>
      </c>
      <c r="D832" s="119">
        <v>0</v>
      </c>
    </row>
    <row r="833" spans="1:4" s="116" customFormat="1" x14ac:dyDescent="0.2">
      <c r="A833" s="107">
        <v>510000</v>
      </c>
      <c r="B833" s="112" t="s">
        <v>151</v>
      </c>
      <c r="C833" s="106">
        <f>C834+C837</f>
        <v>19800.000000000004</v>
      </c>
      <c r="D833" s="106">
        <f>D834+D837</f>
        <v>0</v>
      </c>
    </row>
    <row r="834" spans="1:4" s="116" customFormat="1" x14ac:dyDescent="0.2">
      <c r="A834" s="107">
        <v>511000</v>
      </c>
      <c r="B834" s="112" t="s">
        <v>152</v>
      </c>
      <c r="C834" s="106">
        <f>SUM(C835:C836)</f>
        <v>14000</v>
      </c>
      <c r="D834" s="106">
        <f>SUM(D835:D836)</f>
        <v>0</v>
      </c>
    </row>
    <row r="835" spans="1:4" s="91" customFormat="1" x14ac:dyDescent="0.2">
      <c r="A835" s="109">
        <v>511300</v>
      </c>
      <c r="B835" s="110" t="s">
        <v>155</v>
      </c>
      <c r="C835" s="119">
        <v>5000.0000000000009</v>
      </c>
      <c r="D835" s="119">
        <v>0</v>
      </c>
    </row>
    <row r="836" spans="1:4" s="91" customFormat="1" x14ac:dyDescent="0.2">
      <c r="A836" s="109">
        <v>511400</v>
      </c>
      <c r="B836" s="110" t="s">
        <v>156</v>
      </c>
      <c r="C836" s="119">
        <v>9000</v>
      </c>
      <c r="D836" s="119">
        <v>0</v>
      </c>
    </row>
    <row r="837" spans="1:4" s="116" customFormat="1" ht="40.5" x14ac:dyDescent="0.2">
      <c r="A837" s="107">
        <v>516000</v>
      </c>
      <c r="B837" s="112" t="s">
        <v>162</v>
      </c>
      <c r="C837" s="106">
        <f t="shared" ref="C837" si="223">C838</f>
        <v>5800.0000000000036</v>
      </c>
      <c r="D837" s="106">
        <f t="shared" ref="D837" si="224">D838</f>
        <v>0</v>
      </c>
    </row>
    <row r="838" spans="1:4" s="91" customFormat="1" x14ac:dyDescent="0.2">
      <c r="A838" s="109">
        <v>516100</v>
      </c>
      <c r="B838" s="110" t="s">
        <v>162</v>
      </c>
      <c r="C838" s="119">
        <v>5800.0000000000036</v>
      </c>
      <c r="D838" s="119">
        <v>0</v>
      </c>
    </row>
    <row r="839" spans="1:4" s="116" customFormat="1" x14ac:dyDescent="0.2">
      <c r="A839" s="107">
        <v>630000</v>
      </c>
      <c r="B839" s="112" t="s">
        <v>190</v>
      </c>
      <c r="C839" s="106">
        <f t="shared" ref="C839:C840" si="225">C840</f>
        <v>3000</v>
      </c>
      <c r="D839" s="106">
        <f t="shared" ref="D839:D840" si="226">D840</f>
        <v>0</v>
      </c>
    </row>
    <row r="840" spans="1:4" s="116" customFormat="1" ht="40.5" x14ac:dyDescent="0.2">
      <c r="A840" s="107">
        <v>638000</v>
      </c>
      <c r="B840" s="112" t="s">
        <v>126</v>
      </c>
      <c r="C840" s="106">
        <f t="shared" si="225"/>
        <v>3000</v>
      </c>
      <c r="D840" s="106">
        <f t="shared" si="226"/>
        <v>0</v>
      </c>
    </row>
    <row r="841" spans="1:4" s="91" customFormat="1" x14ac:dyDescent="0.2">
      <c r="A841" s="109">
        <v>638100</v>
      </c>
      <c r="B841" s="110" t="s">
        <v>195</v>
      </c>
      <c r="C841" s="119">
        <v>3000</v>
      </c>
      <c r="D841" s="119">
        <v>0</v>
      </c>
    </row>
    <row r="842" spans="1:4" s="157" customFormat="1" x14ac:dyDescent="0.2">
      <c r="A842" s="154"/>
      <c r="B842" s="155" t="s">
        <v>229</v>
      </c>
      <c r="C842" s="149">
        <f>C787+C833+C827+C839</f>
        <v>10166300</v>
      </c>
      <c r="D842" s="149">
        <f>D787+D833+D827+D839</f>
        <v>0</v>
      </c>
    </row>
    <row r="843" spans="1:4" s="91" customFormat="1" x14ac:dyDescent="0.2">
      <c r="A843" s="127"/>
      <c r="B843" s="105"/>
      <c r="C843" s="128"/>
      <c r="D843" s="128"/>
    </row>
    <row r="844" spans="1:4" s="91" customFormat="1" x14ac:dyDescent="0.2">
      <c r="A844" s="127"/>
      <c r="B844" s="105"/>
      <c r="C844" s="128"/>
      <c r="D844" s="128"/>
    </row>
    <row r="845" spans="1:4" s="91" customFormat="1" x14ac:dyDescent="0.2">
      <c r="A845" s="109" t="s">
        <v>560</v>
      </c>
      <c r="B845" s="112"/>
      <c r="C845" s="128"/>
      <c r="D845" s="128"/>
    </row>
    <row r="846" spans="1:4" s="91" customFormat="1" x14ac:dyDescent="0.2">
      <c r="A846" s="109" t="s">
        <v>236</v>
      </c>
      <c r="B846" s="112"/>
      <c r="C846" s="128"/>
      <c r="D846" s="128"/>
    </row>
    <row r="847" spans="1:4" s="91" customFormat="1" x14ac:dyDescent="0.2">
      <c r="A847" s="109" t="s">
        <v>350</v>
      </c>
      <c r="B847" s="112"/>
      <c r="C847" s="128"/>
      <c r="D847" s="128"/>
    </row>
    <row r="848" spans="1:4" s="91" customFormat="1" x14ac:dyDescent="0.2">
      <c r="A848" s="109" t="s">
        <v>525</v>
      </c>
      <c r="B848" s="112"/>
      <c r="C848" s="128"/>
      <c r="D848" s="128"/>
    </row>
    <row r="849" spans="1:4" s="91" customFormat="1" x14ac:dyDescent="0.2">
      <c r="A849" s="109"/>
      <c r="B849" s="140"/>
      <c r="C849" s="128"/>
      <c r="D849" s="128"/>
    </row>
    <row r="850" spans="1:4" s="91" customFormat="1" x14ac:dyDescent="0.2">
      <c r="A850" s="107">
        <v>410000</v>
      </c>
      <c r="B850" s="108" t="s">
        <v>87</v>
      </c>
      <c r="C850" s="106">
        <f t="shared" ref="C850" si="227">C851+C856</f>
        <v>5284400</v>
      </c>
      <c r="D850" s="106">
        <f t="shared" ref="D850" si="228">D851+D856</f>
        <v>0</v>
      </c>
    </row>
    <row r="851" spans="1:4" s="91" customFormat="1" x14ac:dyDescent="0.2">
      <c r="A851" s="107">
        <v>411000</v>
      </c>
      <c r="B851" s="108" t="s">
        <v>200</v>
      </c>
      <c r="C851" s="106">
        <f t="shared" ref="C851" si="229">SUM(C852:C855)</f>
        <v>4398000</v>
      </c>
      <c r="D851" s="106">
        <f t="shared" ref="D851" si="230">SUM(D852:D855)</f>
        <v>0</v>
      </c>
    </row>
    <row r="852" spans="1:4" s="91" customFormat="1" x14ac:dyDescent="0.2">
      <c r="A852" s="109">
        <v>411100</v>
      </c>
      <c r="B852" s="110" t="s">
        <v>88</v>
      </c>
      <c r="C852" s="119">
        <v>4145000</v>
      </c>
      <c r="D852" s="119">
        <v>0</v>
      </c>
    </row>
    <row r="853" spans="1:4" s="91" customFormat="1" ht="40.5" x14ac:dyDescent="0.2">
      <c r="A853" s="109">
        <v>411200</v>
      </c>
      <c r="B853" s="110" t="s">
        <v>213</v>
      </c>
      <c r="C853" s="119">
        <v>149000</v>
      </c>
      <c r="D853" s="119">
        <v>0</v>
      </c>
    </row>
    <row r="854" spans="1:4" s="91" customFormat="1" ht="40.5" x14ac:dyDescent="0.2">
      <c r="A854" s="109">
        <v>411300</v>
      </c>
      <c r="B854" s="110" t="s">
        <v>89</v>
      </c>
      <c r="C854" s="119">
        <v>74000</v>
      </c>
      <c r="D854" s="119">
        <v>0</v>
      </c>
    </row>
    <row r="855" spans="1:4" s="91" customFormat="1" x14ac:dyDescent="0.2">
      <c r="A855" s="109">
        <v>411400</v>
      </c>
      <c r="B855" s="110" t="s">
        <v>90</v>
      </c>
      <c r="C855" s="119">
        <v>30000</v>
      </c>
      <c r="D855" s="119">
        <v>0</v>
      </c>
    </row>
    <row r="856" spans="1:4" s="91" customFormat="1" x14ac:dyDescent="0.2">
      <c r="A856" s="107">
        <v>412000</v>
      </c>
      <c r="B856" s="112" t="s">
        <v>205</v>
      </c>
      <c r="C856" s="106">
        <f>SUM(C857:C866)</f>
        <v>886400</v>
      </c>
      <c r="D856" s="106">
        <f>SUM(D857:D866)</f>
        <v>0</v>
      </c>
    </row>
    <row r="857" spans="1:4" s="91" customFormat="1" ht="40.5" x14ac:dyDescent="0.2">
      <c r="A857" s="109">
        <v>412200</v>
      </c>
      <c r="B857" s="110" t="s">
        <v>214</v>
      </c>
      <c r="C857" s="119">
        <v>370000</v>
      </c>
      <c r="D857" s="119">
        <v>0</v>
      </c>
    </row>
    <row r="858" spans="1:4" s="91" customFormat="1" x14ac:dyDescent="0.2">
      <c r="A858" s="109">
        <v>412300</v>
      </c>
      <c r="B858" s="110" t="s">
        <v>92</v>
      </c>
      <c r="C858" s="119">
        <v>140000</v>
      </c>
      <c r="D858" s="119">
        <v>0</v>
      </c>
    </row>
    <row r="859" spans="1:4" s="91" customFormat="1" x14ac:dyDescent="0.2">
      <c r="A859" s="109">
        <v>412500</v>
      </c>
      <c r="B859" s="110" t="s">
        <v>94</v>
      </c>
      <c r="C859" s="119">
        <v>57000</v>
      </c>
      <c r="D859" s="119">
        <v>0</v>
      </c>
    </row>
    <row r="860" spans="1:4" s="91" customFormat="1" x14ac:dyDescent="0.2">
      <c r="A860" s="109">
        <v>412600</v>
      </c>
      <c r="B860" s="110" t="s">
        <v>215</v>
      </c>
      <c r="C860" s="119">
        <v>96000</v>
      </c>
      <c r="D860" s="119">
        <v>0</v>
      </c>
    </row>
    <row r="861" spans="1:4" s="91" customFormat="1" x14ac:dyDescent="0.2">
      <c r="A861" s="109">
        <v>412700</v>
      </c>
      <c r="B861" s="110" t="s">
        <v>202</v>
      </c>
      <c r="C861" s="119">
        <v>140000</v>
      </c>
      <c r="D861" s="119">
        <v>0</v>
      </c>
    </row>
    <row r="862" spans="1:4" s="91" customFormat="1" x14ac:dyDescent="0.2">
      <c r="A862" s="109">
        <v>412900</v>
      </c>
      <c r="B862" s="114" t="s">
        <v>294</v>
      </c>
      <c r="C862" s="119">
        <v>2000</v>
      </c>
      <c r="D862" s="119">
        <v>0</v>
      </c>
    </row>
    <row r="863" spans="1:4" s="91" customFormat="1" x14ac:dyDescent="0.2">
      <c r="A863" s="109">
        <v>412900</v>
      </c>
      <c r="B863" s="114" t="s">
        <v>311</v>
      </c>
      <c r="C863" s="119">
        <v>60000</v>
      </c>
      <c r="D863" s="119">
        <v>0</v>
      </c>
    </row>
    <row r="864" spans="1:4" s="91" customFormat="1" ht="40.5" x14ac:dyDescent="0.2">
      <c r="A864" s="109">
        <v>412900</v>
      </c>
      <c r="B864" s="114" t="s">
        <v>312</v>
      </c>
      <c r="C864" s="119">
        <v>6400</v>
      </c>
      <c r="D864" s="119">
        <v>0</v>
      </c>
    </row>
    <row r="865" spans="1:4" s="91" customFormat="1" ht="40.5" x14ac:dyDescent="0.2">
      <c r="A865" s="109">
        <v>412900</v>
      </c>
      <c r="B865" s="114" t="s">
        <v>313</v>
      </c>
      <c r="C865" s="119">
        <v>9000</v>
      </c>
      <c r="D865" s="119">
        <v>0</v>
      </c>
    </row>
    <row r="866" spans="1:4" s="91" customFormat="1" x14ac:dyDescent="0.2">
      <c r="A866" s="109">
        <v>412900</v>
      </c>
      <c r="B866" s="114" t="s">
        <v>296</v>
      </c>
      <c r="C866" s="119">
        <v>6000</v>
      </c>
      <c r="D866" s="119">
        <v>0</v>
      </c>
    </row>
    <row r="867" spans="1:4" s="91" customFormat="1" x14ac:dyDescent="0.2">
      <c r="A867" s="107">
        <v>510000</v>
      </c>
      <c r="B867" s="112" t="s">
        <v>151</v>
      </c>
      <c r="C867" s="106">
        <f>C868+C872</f>
        <v>2608500</v>
      </c>
      <c r="D867" s="106">
        <f>D868+D872</f>
        <v>0</v>
      </c>
    </row>
    <row r="868" spans="1:4" s="91" customFormat="1" x14ac:dyDescent="0.2">
      <c r="A868" s="107">
        <v>511000</v>
      </c>
      <c r="B868" s="112" t="s">
        <v>152</v>
      </c>
      <c r="C868" s="106">
        <f>SUM(C869:C871)</f>
        <v>320500</v>
      </c>
      <c r="D868" s="106">
        <f>SUM(D869:D871)</f>
        <v>0</v>
      </c>
    </row>
    <row r="869" spans="1:4" s="91" customFormat="1" x14ac:dyDescent="0.2">
      <c r="A869" s="109">
        <v>511100</v>
      </c>
      <c r="B869" s="110" t="s">
        <v>153</v>
      </c>
      <c r="C869" s="119">
        <v>92500</v>
      </c>
      <c r="D869" s="119">
        <v>0</v>
      </c>
    </row>
    <row r="870" spans="1:4" s="91" customFormat="1" x14ac:dyDescent="0.2">
      <c r="A870" s="109">
        <v>511300</v>
      </c>
      <c r="B870" s="110" t="s">
        <v>155</v>
      </c>
      <c r="C870" s="119">
        <v>203800</v>
      </c>
      <c r="D870" s="119">
        <v>0</v>
      </c>
    </row>
    <row r="871" spans="1:4" s="91" customFormat="1" x14ac:dyDescent="0.2">
      <c r="A871" s="109">
        <v>511700</v>
      </c>
      <c r="B871" s="110" t="s">
        <v>158</v>
      </c>
      <c r="C871" s="119">
        <v>24200</v>
      </c>
      <c r="D871" s="119">
        <v>0</v>
      </c>
    </row>
    <row r="872" spans="1:4" s="116" customFormat="1" ht="40.5" x14ac:dyDescent="0.2">
      <c r="A872" s="107">
        <v>516000</v>
      </c>
      <c r="B872" s="112" t="s">
        <v>162</v>
      </c>
      <c r="C872" s="106">
        <f t="shared" ref="C872" si="231">C873</f>
        <v>2288000</v>
      </c>
      <c r="D872" s="106">
        <f t="shared" ref="D872" si="232">D873</f>
        <v>0</v>
      </c>
    </row>
    <row r="873" spans="1:4" s="91" customFormat="1" x14ac:dyDescent="0.2">
      <c r="A873" s="109">
        <v>516100</v>
      </c>
      <c r="B873" s="110" t="s">
        <v>162</v>
      </c>
      <c r="C873" s="119">
        <v>2288000</v>
      </c>
      <c r="D873" s="119">
        <v>0</v>
      </c>
    </row>
    <row r="874" spans="1:4" s="116" customFormat="1" x14ac:dyDescent="0.2">
      <c r="A874" s="107">
        <v>630000</v>
      </c>
      <c r="B874" s="112" t="s">
        <v>190</v>
      </c>
      <c r="C874" s="106">
        <f t="shared" ref="C874" si="233">C875+C878</f>
        <v>475800</v>
      </c>
      <c r="D874" s="106">
        <f t="shared" ref="D874" si="234">D875+D878</f>
        <v>0</v>
      </c>
    </row>
    <row r="875" spans="1:4" s="116" customFormat="1" x14ac:dyDescent="0.2">
      <c r="A875" s="107">
        <v>631000</v>
      </c>
      <c r="B875" s="112" t="s">
        <v>125</v>
      </c>
      <c r="C875" s="106">
        <f t="shared" ref="C875" si="235">C876+C877</f>
        <v>440800</v>
      </c>
      <c r="D875" s="106">
        <f>D876+D877</f>
        <v>0</v>
      </c>
    </row>
    <row r="876" spans="1:4" s="91" customFormat="1" x14ac:dyDescent="0.2">
      <c r="A876" s="109">
        <v>631100</v>
      </c>
      <c r="B876" s="110" t="s">
        <v>192</v>
      </c>
      <c r="C876" s="119">
        <v>433000</v>
      </c>
      <c r="D876" s="119">
        <v>0</v>
      </c>
    </row>
    <row r="877" spans="1:4" s="91" customFormat="1" x14ac:dyDescent="0.2">
      <c r="A877" s="109">
        <v>631300</v>
      </c>
      <c r="B877" s="110" t="s">
        <v>194</v>
      </c>
      <c r="C877" s="119">
        <v>7800</v>
      </c>
      <c r="D877" s="119">
        <v>0</v>
      </c>
    </row>
    <row r="878" spans="1:4" s="116" customFormat="1" ht="40.5" x14ac:dyDescent="0.2">
      <c r="A878" s="107">
        <v>638000</v>
      </c>
      <c r="B878" s="112" t="s">
        <v>126</v>
      </c>
      <c r="C878" s="106">
        <f t="shared" ref="C878" si="236">C879</f>
        <v>35000</v>
      </c>
      <c r="D878" s="106">
        <f t="shared" ref="D878" si="237">D879</f>
        <v>0</v>
      </c>
    </row>
    <row r="879" spans="1:4" s="91" customFormat="1" x14ac:dyDescent="0.2">
      <c r="A879" s="109">
        <v>638100</v>
      </c>
      <c r="B879" s="110" t="s">
        <v>195</v>
      </c>
      <c r="C879" s="119">
        <v>35000</v>
      </c>
      <c r="D879" s="119">
        <v>0</v>
      </c>
    </row>
    <row r="880" spans="1:4" s="91" customFormat="1" x14ac:dyDescent="0.2">
      <c r="A880" s="154"/>
      <c r="B880" s="155" t="s">
        <v>229</v>
      </c>
      <c r="C880" s="149">
        <f>C850+C867+C874</f>
        <v>8368700</v>
      </c>
      <c r="D880" s="149">
        <f>D850+D867+D874</f>
        <v>0</v>
      </c>
    </row>
    <row r="881" spans="1:4" s="91" customFormat="1" x14ac:dyDescent="0.2">
      <c r="A881" s="127"/>
      <c r="B881" s="105"/>
      <c r="C881" s="128"/>
      <c r="D881" s="128"/>
    </row>
    <row r="882" spans="1:4" s="91" customFormat="1" x14ac:dyDescent="0.2">
      <c r="A882" s="127"/>
      <c r="B882" s="105"/>
      <c r="C882" s="128"/>
      <c r="D882" s="128"/>
    </row>
    <row r="883" spans="1:4" s="91" customFormat="1" x14ac:dyDescent="0.2">
      <c r="A883" s="109" t="s">
        <v>561</v>
      </c>
      <c r="B883" s="112"/>
      <c r="C883" s="128"/>
      <c r="D883" s="128"/>
    </row>
    <row r="884" spans="1:4" s="91" customFormat="1" x14ac:dyDescent="0.2">
      <c r="A884" s="109" t="s">
        <v>238</v>
      </c>
      <c r="B884" s="112"/>
      <c r="C884" s="128"/>
      <c r="D884" s="128"/>
    </row>
    <row r="885" spans="1:4" s="91" customFormat="1" x14ac:dyDescent="0.2">
      <c r="A885" s="109" t="s">
        <v>310</v>
      </c>
      <c r="B885" s="112"/>
      <c r="C885" s="128"/>
      <c r="D885" s="128"/>
    </row>
    <row r="886" spans="1:4" s="91" customFormat="1" x14ac:dyDescent="0.2">
      <c r="A886" s="109" t="s">
        <v>525</v>
      </c>
      <c r="B886" s="112"/>
      <c r="C886" s="128"/>
      <c r="D886" s="128"/>
    </row>
    <row r="887" spans="1:4" s="91" customFormat="1" x14ac:dyDescent="0.2">
      <c r="A887" s="109"/>
      <c r="B887" s="140"/>
      <c r="C887" s="128"/>
      <c r="D887" s="128"/>
    </row>
    <row r="888" spans="1:4" s="116" customFormat="1" x14ac:dyDescent="0.2">
      <c r="A888" s="107">
        <v>410000</v>
      </c>
      <c r="B888" s="108" t="s">
        <v>87</v>
      </c>
      <c r="C888" s="106">
        <f t="shared" ref="C888" si="238">C889+C894</f>
        <v>1855500</v>
      </c>
      <c r="D888" s="106">
        <f t="shared" ref="D888" si="239">D889+D894</f>
        <v>0</v>
      </c>
    </row>
    <row r="889" spans="1:4" s="116" customFormat="1" x14ac:dyDescent="0.2">
      <c r="A889" s="107">
        <v>411000</v>
      </c>
      <c r="B889" s="108" t="s">
        <v>200</v>
      </c>
      <c r="C889" s="106">
        <f t="shared" ref="C889" si="240">SUM(C890:C893)</f>
        <v>810500</v>
      </c>
      <c r="D889" s="106">
        <f t="shared" ref="D889" si="241">SUM(D890:D893)</f>
        <v>0</v>
      </c>
    </row>
    <row r="890" spans="1:4" s="91" customFormat="1" x14ac:dyDescent="0.2">
      <c r="A890" s="109">
        <v>411100</v>
      </c>
      <c r="B890" s="110" t="s">
        <v>88</v>
      </c>
      <c r="C890" s="119">
        <v>770000</v>
      </c>
      <c r="D890" s="119">
        <v>0</v>
      </c>
    </row>
    <row r="891" spans="1:4" s="91" customFormat="1" ht="40.5" x14ac:dyDescent="0.2">
      <c r="A891" s="109">
        <v>411200</v>
      </c>
      <c r="B891" s="110" t="s">
        <v>213</v>
      </c>
      <c r="C891" s="119">
        <v>16000</v>
      </c>
      <c r="D891" s="119">
        <v>0</v>
      </c>
    </row>
    <row r="892" spans="1:4" s="91" customFormat="1" ht="40.5" x14ac:dyDescent="0.2">
      <c r="A892" s="109">
        <v>411300</v>
      </c>
      <c r="B892" s="110" t="s">
        <v>89</v>
      </c>
      <c r="C892" s="119">
        <v>22000</v>
      </c>
      <c r="D892" s="119">
        <v>0</v>
      </c>
    </row>
    <row r="893" spans="1:4" s="91" customFormat="1" x14ac:dyDescent="0.2">
      <c r="A893" s="109">
        <v>411400</v>
      </c>
      <c r="B893" s="110" t="s">
        <v>90</v>
      </c>
      <c r="C893" s="119">
        <v>2499.9999999999995</v>
      </c>
      <c r="D893" s="119">
        <v>0</v>
      </c>
    </row>
    <row r="894" spans="1:4" s="116" customFormat="1" x14ac:dyDescent="0.2">
      <c r="A894" s="107">
        <v>412000</v>
      </c>
      <c r="B894" s="112" t="s">
        <v>205</v>
      </c>
      <c r="C894" s="106">
        <f>SUM(C895:C905)</f>
        <v>1045000</v>
      </c>
      <c r="D894" s="106">
        <f>SUM(D895:D905)</f>
        <v>0</v>
      </c>
    </row>
    <row r="895" spans="1:4" s="91" customFormat="1" ht="40.5" x14ac:dyDescent="0.2">
      <c r="A895" s="109">
        <v>412200</v>
      </c>
      <c r="B895" s="110" t="s">
        <v>214</v>
      </c>
      <c r="C895" s="119">
        <v>70000</v>
      </c>
      <c r="D895" s="119">
        <v>0</v>
      </c>
    </row>
    <row r="896" spans="1:4" s="91" customFormat="1" x14ac:dyDescent="0.2">
      <c r="A896" s="109">
        <v>412300</v>
      </c>
      <c r="B896" s="110" t="s">
        <v>92</v>
      </c>
      <c r="C896" s="119">
        <v>12000</v>
      </c>
      <c r="D896" s="119">
        <v>0</v>
      </c>
    </row>
    <row r="897" spans="1:4" s="91" customFormat="1" x14ac:dyDescent="0.2">
      <c r="A897" s="109">
        <v>412500</v>
      </c>
      <c r="B897" s="110" t="s">
        <v>94</v>
      </c>
      <c r="C897" s="119">
        <v>9000</v>
      </c>
      <c r="D897" s="119">
        <v>0</v>
      </c>
    </row>
    <row r="898" spans="1:4" s="91" customFormat="1" x14ac:dyDescent="0.2">
      <c r="A898" s="109">
        <v>412600</v>
      </c>
      <c r="B898" s="110" t="s">
        <v>215</v>
      </c>
      <c r="C898" s="119">
        <v>25000</v>
      </c>
      <c r="D898" s="119">
        <v>0</v>
      </c>
    </row>
    <row r="899" spans="1:4" s="91" customFormat="1" x14ac:dyDescent="0.2">
      <c r="A899" s="109">
        <v>412700</v>
      </c>
      <c r="B899" s="110" t="s">
        <v>202</v>
      </c>
      <c r="C899" s="119">
        <v>40000</v>
      </c>
      <c r="D899" s="119">
        <v>0</v>
      </c>
    </row>
    <row r="900" spans="1:4" s="91" customFormat="1" x14ac:dyDescent="0.2">
      <c r="A900" s="109">
        <v>412900</v>
      </c>
      <c r="B900" s="114" t="s">
        <v>526</v>
      </c>
      <c r="C900" s="119">
        <v>1000</v>
      </c>
      <c r="D900" s="119">
        <v>0</v>
      </c>
    </row>
    <row r="901" spans="1:4" s="91" customFormat="1" x14ac:dyDescent="0.2">
      <c r="A901" s="109">
        <v>412900</v>
      </c>
      <c r="B901" s="114" t="s">
        <v>294</v>
      </c>
      <c r="C901" s="119">
        <v>880000</v>
      </c>
      <c r="D901" s="119">
        <v>0</v>
      </c>
    </row>
    <row r="902" spans="1:4" s="91" customFormat="1" x14ac:dyDescent="0.2">
      <c r="A902" s="109">
        <v>412900</v>
      </c>
      <c r="B902" s="114" t="s">
        <v>311</v>
      </c>
      <c r="C902" s="119">
        <v>3000</v>
      </c>
      <c r="D902" s="119">
        <v>0</v>
      </c>
    </row>
    <row r="903" spans="1:4" s="91" customFormat="1" ht="40.5" x14ac:dyDescent="0.2">
      <c r="A903" s="109">
        <v>412900</v>
      </c>
      <c r="B903" s="114" t="s">
        <v>312</v>
      </c>
      <c r="C903" s="119">
        <v>300</v>
      </c>
      <c r="D903" s="119">
        <v>0</v>
      </c>
    </row>
    <row r="904" spans="1:4" s="91" customFormat="1" ht="40.5" x14ac:dyDescent="0.2">
      <c r="A904" s="109">
        <v>412900</v>
      </c>
      <c r="B904" s="114" t="s">
        <v>313</v>
      </c>
      <c r="C904" s="119">
        <v>1700</v>
      </c>
      <c r="D904" s="119">
        <v>0</v>
      </c>
    </row>
    <row r="905" spans="1:4" s="91" customFormat="1" x14ac:dyDescent="0.2">
      <c r="A905" s="109">
        <v>412900</v>
      </c>
      <c r="B905" s="110" t="s">
        <v>296</v>
      </c>
      <c r="C905" s="119">
        <v>3000</v>
      </c>
      <c r="D905" s="119">
        <v>0</v>
      </c>
    </row>
    <row r="906" spans="1:4" s="116" customFormat="1" x14ac:dyDescent="0.2">
      <c r="A906" s="107">
        <v>480000</v>
      </c>
      <c r="B906" s="112" t="s">
        <v>147</v>
      </c>
      <c r="C906" s="106">
        <f t="shared" ref="C906" si="242">C907</f>
        <v>100000.00000000003</v>
      </c>
      <c r="D906" s="106">
        <f t="shared" ref="D906" si="243">D907</f>
        <v>0</v>
      </c>
    </row>
    <row r="907" spans="1:4" s="116" customFormat="1" x14ac:dyDescent="0.2">
      <c r="A907" s="107">
        <v>488000</v>
      </c>
      <c r="B907" s="112" t="s">
        <v>103</v>
      </c>
      <c r="C907" s="106">
        <f>SUM(C908:C908)</f>
        <v>100000.00000000003</v>
      </c>
      <c r="D907" s="106">
        <f>SUM(D908:D908)</f>
        <v>0</v>
      </c>
    </row>
    <row r="908" spans="1:4" s="91" customFormat="1" x14ac:dyDescent="0.2">
      <c r="A908" s="109">
        <v>488100</v>
      </c>
      <c r="B908" s="110" t="s">
        <v>351</v>
      </c>
      <c r="C908" s="119">
        <v>100000.00000000003</v>
      </c>
      <c r="D908" s="119">
        <v>0</v>
      </c>
    </row>
    <row r="909" spans="1:4" s="116" customFormat="1" x14ac:dyDescent="0.2">
      <c r="A909" s="107">
        <v>510000</v>
      </c>
      <c r="B909" s="112" t="s">
        <v>151</v>
      </c>
      <c r="C909" s="106">
        <f>C912+C910</f>
        <v>8000</v>
      </c>
      <c r="D909" s="106">
        <f>D912+D910</f>
        <v>0</v>
      </c>
    </row>
    <row r="910" spans="1:4" s="116" customFormat="1" x14ac:dyDescent="0.2">
      <c r="A910" s="107">
        <v>511000</v>
      </c>
      <c r="B910" s="112" t="s">
        <v>152</v>
      </c>
      <c r="C910" s="106">
        <f>C911+0</f>
        <v>5000</v>
      </c>
      <c r="D910" s="106">
        <f>D911+0</f>
        <v>0</v>
      </c>
    </row>
    <row r="911" spans="1:4" s="91" customFormat="1" x14ac:dyDescent="0.2">
      <c r="A911" s="109">
        <v>511300</v>
      </c>
      <c r="B911" s="110" t="s">
        <v>155</v>
      </c>
      <c r="C911" s="119">
        <v>5000</v>
      </c>
      <c r="D911" s="119">
        <v>0</v>
      </c>
    </row>
    <row r="912" spans="1:4" s="116" customFormat="1" ht="40.5" x14ac:dyDescent="0.2">
      <c r="A912" s="107">
        <v>516000</v>
      </c>
      <c r="B912" s="112" t="s">
        <v>162</v>
      </c>
      <c r="C912" s="106">
        <f t="shared" ref="C912" si="244">C913</f>
        <v>3000</v>
      </c>
      <c r="D912" s="106">
        <f t="shared" ref="D912" si="245">D913</f>
        <v>0</v>
      </c>
    </row>
    <row r="913" spans="1:4" s="91" customFormat="1" x14ac:dyDescent="0.2">
      <c r="A913" s="109">
        <v>516100</v>
      </c>
      <c r="B913" s="110" t="s">
        <v>162</v>
      </c>
      <c r="C913" s="119">
        <v>3000</v>
      </c>
      <c r="D913" s="119">
        <v>0</v>
      </c>
    </row>
    <row r="914" spans="1:4" s="116" customFormat="1" x14ac:dyDescent="0.2">
      <c r="A914" s="107">
        <v>630000</v>
      </c>
      <c r="B914" s="112" t="s">
        <v>190</v>
      </c>
      <c r="C914" s="106">
        <f>0+C915</f>
        <v>40500</v>
      </c>
      <c r="D914" s="106">
        <f>0+D915</f>
        <v>0</v>
      </c>
    </row>
    <row r="915" spans="1:4" s="116" customFormat="1" ht="40.5" x14ac:dyDescent="0.2">
      <c r="A915" s="107">
        <v>638000</v>
      </c>
      <c r="B915" s="112" t="s">
        <v>126</v>
      </c>
      <c r="C915" s="106">
        <f t="shared" ref="C915" si="246">C916</f>
        <v>40500</v>
      </c>
      <c r="D915" s="106">
        <f t="shared" ref="D915" si="247">D916</f>
        <v>0</v>
      </c>
    </row>
    <row r="916" spans="1:4" s="91" customFormat="1" x14ac:dyDescent="0.2">
      <c r="A916" s="109">
        <v>638100</v>
      </c>
      <c r="B916" s="110" t="s">
        <v>195</v>
      </c>
      <c r="C916" s="119">
        <v>40500</v>
      </c>
      <c r="D916" s="119">
        <v>0</v>
      </c>
    </row>
    <row r="917" spans="1:4" s="91" customFormat="1" x14ac:dyDescent="0.2">
      <c r="A917" s="150"/>
      <c r="B917" s="144" t="s">
        <v>229</v>
      </c>
      <c r="C917" s="148">
        <f>C888+C906+C909+C914</f>
        <v>2004000</v>
      </c>
      <c r="D917" s="148">
        <f>D888+D906+D909+D914</f>
        <v>0</v>
      </c>
    </row>
    <row r="918" spans="1:4" s="91" customFormat="1" x14ac:dyDescent="0.2">
      <c r="A918" s="104"/>
      <c r="B918" s="105"/>
      <c r="C918" s="111"/>
      <c r="D918" s="111"/>
    </row>
    <row r="919" spans="1:4" s="91" customFormat="1" x14ac:dyDescent="0.2">
      <c r="A919" s="104"/>
      <c r="B919" s="105"/>
      <c r="C919" s="111"/>
      <c r="D919" s="111"/>
    </row>
    <row r="920" spans="1:4" s="91" customFormat="1" x14ac:dyDescent="0.2">
      <c r="A920" s="109" t="s">
        <v>562</v>
      </c>
      <c r="B920" s="112"/>
      <c r="C920" s="111"/>
      <c r="D920" s="111"/>
    </row>
    <row r="921" spans="1:4" s="91" customFormat="1" x14ac:dyDescent="0.2">
      <c r="A921" s="109" t="s">
        <v>239</v>
      </c>
      <c r="B921" s="112"/>
      <c r="C921" s="111"/>
      <c r="D921" s="111"/>
    </row>
    <row r="922" spans="1:4" s="91" customFormat="1" x14ac:dyDescent="0.2">
      <c r="A922" s="109" t="s">
        <v>352</v>
      </c>
      <c r="B922" s="112"/>
      <c r="C922" s="111"/>
      <c r="D922" s="111"/>
    </row>
    <row r="923" spans="1:4" s="91" customFormat="1" x14ac:dyDescent="0.2">
      <c r="A923" s="109" t="s">
        <v>563</v>
      </c>
      <c r="B923" s="112"/>
      <c r="C923" s="111"/>
      <c r="D923" s="111"/>
    </row>
    <row r="924" spans="1:4" s="91" customFormat="1" x14ac:dyDescent="0.2">
      <c r="A924" s="109"/>
      <c r="B924" s="140"/>
      <c r="C924" s="128"/>
      <c r="D924" s="128"/>
    </row>
    <row r="925" spans="1:4" s="91" customFormat="1" x14ac:dyDescent="0.2">
      <c r="A925" s="107">
        <v>410000</v>
      </c>
      <c r="B925" s="108" t="s">
        <v>87</v>
      </c>
      <c r="C925" s="106">
        <f>C926+C931+C948+C946+0+0</f>
        <v>238829800</v>
      </c>
      <c r="D925" s="106">
        <f>D926+D931+D948+D946+0+0</f>
        <v>175000</v>
      </c>
    </row>
    <row r="926" spans="1:4" s="91" customFormat="1" x14ac:dyDescent="0.2">
      <c r="A926" s="107">
        <v>411000</v>
      </c>
      <c r="B926" s="108" t="s">
        <v>200</v>
      </c>
      <c r="C926" s="106">
        <f t="shared" ref="C926" si="248">SUM(C927:C930)</f>
        <v>223266800</v>
      </c>
      <c r="D926" s="106">
        <f t="shared" ref="D926" si="249">SUM(D927:D930)</f>
        <v>90000</v>
      </c>
    </row>
    <row r="927" spans="1:4" s="91" customFormat="1" x14ac:dyDescent="0.2">
      <c r="A927" s="109">
        <v>411100</v>
      </c>
      <c r="B927" s="110" t="s">
        <v>88</v>
      </c>
      <c r="C927" s="119">
        <v>207500000</v>
      </c>
      <c r="D927" s="119">
        <v>0</v>
      </c>
    </row>
    <row r="928" spans="1:4" s="91" customFormat="1" ht="40.5" x14ac:dyDescent="0.2">
      <c r="A928" s="109">
        <v>411200</v>
      </c>
      <c r="B928" s="110" t="s">
        <v>213</v>
      </c>
      <c r="C928" s="119">
        <v>8350000</v>
      </c>
      <c r="D928" s="119">
        <v>0</v>
      </c>
    </row>
    <row r="929" spans="1:4" s="91" customFormat="1" ht="40.5" x14ac:dyDescent="0.2">
      <c r="A929" s="109">
        <v>411300</v>
      </c>
      <c r="B929" s="110" t="s">
        <v>89</v>
      </c>
      <c r="C929" s="119">
        <v>4416800</v>
      </c>
      <c r="D929" s="111">
        <v>90000</v>
      </c>
    </row>
    <row r="930" spans="1:4" s="91" customFormat="1" x14ac:dyDescent="0.2">
      <c r="A930" s="109">
        <v>411400</v>
      </c>
      <c r="B930" s="110" t="s">
        <v>90</v>
      </c>
      <c r="C930" s="119">
        <v>3000000</v>
      </c>
      <c r="D930" s="119">
        <v>0</v>
      </c>
    </row>
    <row r="931" spans="1:4" s="91" customFormat="1" x14ac:dyDescent="0.2">
      <c r="A931" s="107">
        <v>412000</v>
      </c>
      <c r="B931" s="112" t="s">
        <v>205</v>
      </c>
      <c r="C931" s="106">
        <f t="shared" ref="C931" si="250">SUM(C932:C945)</f>
        <v>15453000</v>
      </c>
      <c r="D931" s="106">
        <f t="shared" ref="D931" si="251">SUM(D932:D945)</f>
        <v>85000</v>
      </c>
    </row>
    <row r="932" spans="1:4" s="91" customFormat="1" x14ac:dyDescent="0.2">
      <c r="A932" s="109">
        <v>412100</v>
      </c>
      <c r="B932" s="110" t="s">
        <v>91</v>
      </c>
      <c r="C932" s="119">
        <v>650000.00000000012</v>
      </c>
      <c r="D932" s="119">
        <v>0</v>
      </c>
    </row>
    <row r="933" spans="1:4" s="91" customFormat="1" ht="40.5" x14ac:dyDescent="0.2">
      <c r="A933" s="109">
        <v>412200</v>
      </c>
      <c r="B933" s="110" t="s">
        <v>214</v>
      </c>
      <c r="C933" s="119">
        <v>4600000</v>
      </c>
      <c r="D933" s="119">
        <v>0</v>
      </c>
    </row>
    <row r="934" spans="1:4" s="91" customFormat="1" x14ac:dyDescent="0.2">
      <c r="A934" s="109">
        <v>412300</v>
      </c>
      <c r="B934" s="110" t="s">
        <v>92</v>
      </c>
      <c r="C934" s="119">
        <v>1000000</v>
      </c>
      <c r="D934" s="119">
        <v>0</v>
      </c>
    </row>
    <row r="935" spans="1:4" s="91" customFormat="1" x14ac:dyDescent="0.2">
      <c r="A935" s="109">
        <v>412400</v>
      </c>
      <c r="B935" s="110" t="s">
        <v>93</v>
      </c>
      <c r="C935" s="119">
        <v>2100000</v>
      </c>
      <c r="D935" s="119">
        <v>0</v>
      </c>
    </row>
    <row r="936" spans="1:4" s="91" customFormat="1" x14ac:dyDescent="0.2">
      <c r="A936" s="109">
        <v>412500</v>
      </c>
      <c r="B936" s="110" t="s">
        <v>94</v>
      </c>
      <c r="C936" s="119">
        <v>1700000</v>
      </c>
      <c r="D936" s="119">
        <v>0</v>
      </c>
    </row>
    <row r="937" spans="1:4" s="91" customFormat="1" x14ac:dyDescent="0.2">
      <c r="A937" s="109">
        <v>412600</v>
      </c>
      <c r="B937" s="110" t="s">
        <v>215</v>
      </c>
      <c r="C937" s="119">
        <v>3500000</v>
      </c>
      <c r="D937" s="119">
        <v>0</v>
      </c>
    </row>
    <row r="938" spans="1:4" s="91" customFormat="1" x14ac:dyDescent="0.2">
      <c r="A938" s="109">
        <v>412700</v>
      </c>
      <c r="B938" s="110" t="s">
        <v>202</v>
      </c>
      <c r="C938" s="119">
        <v>900000</v>
      </c>
      <c r="D938" s="119">
        <v>0</v>
      </c>
    </row>
    <row r="939" spans="1:4" s="91" customFormat="1" ht="40.5" x14ac:dyDescent="0.2">
      <c r="A939" s="109">
        <v>412800</v>
      </c>
      <c r="B939" s="110" t="s">
        <v>216</v>
      </c>
      <c r="C939" s="119">
        <v>5000</v>
      </c>
      <c r="D939" s="119">
        <v>0</v>
      </c>
    </row>
    <row r="940" spans="1:4" s="91" customFormat="1" x14ac:dyDescent="0.2">
      <c r="A940" s="109">
        <v>412900</v>
      </c>
      <c r="B940" s="114" t="s">
        <v>526</v>
      </c>
      <c r="C940" s="119">
        <v>3999.9999999999995</v>
      </c>
      <c r="D940" s="119">
        <v>0</v>
      </c>
    </row>
    <row r="941" spans="1:4" s="91" customFormat="1" x14ac:dyDescent="0.2">
      <c r="A941" s="109">
        <v>412900</v>
      </c>
      <c r="B941" s="114" t="s">
        <v>294</v>
      </c>
      <c r="C941" s="119">
        <v>220000</v>
      </c>
      <c r="D941" s="119">
        <v>0</v>
      </c>
    </row>
    <row r="942" spans="1:4" s="91" customFormat="1" x14ac:dyDescent="0.2">
      <c r="A942" s="109">
        <v>412900</v>
      </c>
      <c r="B942" s="114" t="s">
        <v>311</v>
      </c>
      <c r="C942" s="119">
        <v>3999.9999999999995</v>
      </c>
      <c r="D942" s="119">
        <v>0</v>
      </c>
    </row>
    <row r="943" spans="1:4" s="91" customFormat="1" ht="40.5" x14ac:dyDescent="0.2">
      <c r="A943" s="109">
        <v>412900</v>
      </c>
      <c r="B943" s="114" t="s">
        <v>312</v>
      </c>
      <c r="C943" s="119">
        <v>280000</v>
      </c>
      <c r="D943" s="111">
        <v>85000</v>
      </c>
    </row>
    <row r="944" spans="1:4" s="91" customFormat="1" ht="40.5" x14ac:dyDescent="0.2">
      <c r="A944" s="109">
        <v>412900</v>
      </c>
      <c r="B944" s="114" t="s">
        <v>313</v>
      </c>
      <c r="C944" s="119">
        <v>440000</v>
      </c>
      <c r="D944" s="119">
        <v>0</v>
      </c>
    </row>
    <row r="945" spans="1:4" s="91" customFormat="1" x14ac:dyDescent="0.2">
      <c r="A945" s="109">
        <v>412900</v>
      </c>
      <c r="B945" s="110" t="s">
        <v>296</v>
      </c>
      <c r="C945" s="119">
        <v>50000</v>
      </c>
      <c r="D945" s="119">
        <v>0</v>
      </c>
    </row>
    <row r="946" spans="1:4" s="116" customFormat="1" x14ac:dyDescent="0.2">
      <c r="A946" s="107">
        <v>413000</v>
      </c>
      <c r="B946" s="112" t="s">
        <v>206</v>
      </c>
      <c r="C946" s="106">
        <f t="shared" ref="C946" si="252">C947</f>
        <v>20000</v>
      </c>
      <c r="D946" s="106">
        <f t="shared" ref="D946" si="253">D947</f>
        <v>0</v>
      </c>
    </row>
    <row r="947" spans="1:4" s="91" customFormat="1" x14ac:dyDescent="0.2">
      <c r="A947" s="109">
        <v>413900</v>
      </c>
      <c r="B947" s="110" t="s">
        <v>99</v>
      </c>
      <c r="C947" s="119">
        <v>20000</v>
      </c>
      <c r="D947" s="119">
        <v>0</v>
      </c>
    </row>
    <row r="948" spans="1:4" s="116" customFormat="1" x14ac:dyDescent="0.2">
      <c r="A948" s="107">
        <v>415000</v>
      </c>
      <c r="B948" s="112" t="s">
        <v>50</v>
      </c>
      <c r="C948" s="106">
        <f>SUM(C949:C949)</f>
        <v>90000</v>
      </c>
      <c r="D948" s="106">
        <f>SUM(D949:D949)</f>
        <v>0</v>
      </c>
    </row>
    <row r="949" spans="1:4" s="118" customFormat="1" x14ac:dyDescent="0.2">
      <c r="A949" s="117">
        <v>415200</v>
      </c>
      <c r="B949" s="110" t="s">
        <v>262</v>
      </c>
      <c r="C949" s="119">
        <v>90000</v>
      </c>
      <c r="D949" s="119">
        <v>0</v>
      </c>
    </row>
    <row r="950" spans="1:4" s="91" customFormat="1" x14ac:dyDescent="0.2">
      <c r="A950" s="107">
        <v>510000</v>
      </c>
      <c r="B950" s="112" t="s">
        <v>151</v>
      </c>
      <c r="C950" s="106">
        <f>C951+C955+0</f>
        <v>14275799.999999998</v>
      </c>
      <c r="D950" s="106">
        <f>D951+D955+0</f>
        <v>2440500</v>
      </c>
    </row>
    <row r="951" spans="1:4" s="91" customFormat="1" x14ac:dyDescent="0.2">
      <c r="A951" s="107">
        <v>511000</v>
      </c>
      <c r="B951" s="112" t="s">
        <v>152</v>
      </c>
      <c r="C951" s="106">
        <f>SUM(C952:C954)</f>
        <v>13662799.999999998</v>
      </c>
      <c r="D951" s="106">
        <f>SUM(D952:D954)</f>
        <v>2168800</v>
      </c>
    </row>
    <row r="952" spans="1:4" s="91" customFormat="1" x14ac:dyDescent="0.2">
      <c r="A952" s="109">
        <v>511100</v>
      </c>
      <c r="B952" s="110" t="s">
        <v>153</v>
      </c>
      <c r="C952" s="119">
        <v>2000000</v>
      </c>
      <c r="D952" s="111">
        <v>1220000</v>
      </c>
    </row>
    <row r="953" spans="1:4" s="91" customFormat="1" ht="40.5" x14ac:dyDescent="0.2">
      <c r="A953" s="109">
        <v>511200</v>
      </c>
      <c r="B953" s="110" t="s">
        <v>154</v>
      </c>
      <c r="C953" s="119">
        <v>500000.00000000006</v>
      </c>
      <c r="D953" s="111">
        <v>379800</v>
      </c>
    </row>
    <row r="954" spans="1:4" s="91" customFormat="1" x14ac:dyDescent="0.2">
      <c r="A954" s="109">
        <v>511300</v>
      </c>
      <c r="B954" s="110" t="s">
        <v>155</v>
      </c>
      <c r="C954" s="119">
        <v>11162799.999999998</v>
      </c>
      <c r="D954" s="111">
        <v>569000</v>
      </c>
    </row>
    <row r="955" spans="1:4" s="118" customFormat="1" ht="40.5" x14ac:dyDescent="0.2">
      <c r="A955" s="107">
        <v>516000</v>
      </c>
      <c r="B955" s="112" t="s">
        <v>162</v>
      </c>
      <c r="C955" s="158">
        <f t="shared" ref="C955" si="254">C956</f>
        <v>613000</v>
      </c>
      <c r="D955" s="158">
        <f t="shared" ref="D955" si="255">D956</f>
        <v>271700</v>
      </c>
    </row>
    <row r="956" spans="1:4" s="118" customFormat="1" x14ac:dyDescent="0.2">
      <c r="A956" s="109">
        <v>516100</v>
      </c>
      <c r="B956" s="110" t="s">
        <v>162</v>
      </c>
      <c r="C956" s="119">
        <v>613000</v>
      </c>
      <c r="D956" s="111">
        <v>271700</v>
      </c>
    </row>
    <row r="957" spans="1:4" s="116" customFormat="1" x14ac:dyDescent="0.2">
      <c r="A957" s="107">
        <v>620000</v>
      </c>
      <c r="B957" s="112" t="s">
        <v>178</v>
      </c>
      <c r="C957" s="106">
        <f t="shared" ref="C957" si="256">C958</f>
        <v>1436000</v>
      </c>
      <c r="D957" s="106">
        <f t="shared" ref="D957" si="257">D958</f>
        <v>0</v>
      </c>
    </row>
    <row r="958" spans="1:4" s="116" customFormat="1" x14ac:dyDescent="0.2">
      <c r="A958" s="107">
        <v>621000</v>
      </c>
      <c r="B958" s="112" t="s">
        <v>119</v>
      </c>
      <c r="C958" s="106">
        <f>0+C959</f>
        <v>1436000</v>
      </c>
      <c r="D958" s="106">
        <f>0+D959</f>
        <v>0</v>
      </c>
    </row>
    <row r="959" spans="1:4" s="118" customFormat="1" x14ac:dyDescent="0.2">
      <c r="A959" s="113">
        <v>621900</v>
      </c>
      <c r="B959" s="110" t="s">
        <v>182</v>
      </c>
      <c r="C959" s="119">
        <v>1436000</v>
      </c>
      <c r="D959" s="119">
        <v>0</v>
      </c>
    </row>
    <row r="960" spans="1:4" s="116" customFormat="1" x14ac:dyDescent="0.2">
      <c r="A960" s="107">
        <v>630000</v>
      </c>
      <c r="B960" s="112" t="s">
        <v>190</v>
      </c>
      <c r="C960" s="106">
        <f>C961+C963</f>
        <v>2440000</v>
      </c>
      <c r="D960" s="106">
        <f>D961+D963</f>
        <v>0</v>
      </c>
    </row>
    <row r="961" spans="1:4" s="116" customFormat="1" x14ac:dyDescent="0.2">
      <c r="A961" s="107">
        <v>631000</v>
      </c>
      <c r="B961" s="112" t="s">
        <v>125</v>
      </c>
      <c r="C961" s="106">
        <f>C962+0+0</f>
        <v>140000</v>
      </c>
      <c r="D961" s="106">
        <f>D962+0+0</f>
        <v>0</v>
      </c>
    </row>
    <row r="962" spans="1:4" s="118" customFormat="1" x14ac:dyDescent="0.2">
      <c r="A962" s="109">
        <v>631100</v>
      </c>
      <c r="B962" s="110" t="s">
        <v>192</v>
      </c>
      <c r="C962" s="119">
        <v>140000</v>
      </c>
      <c r="D962" s="119">
        <v>0</v>
      </c>
    </row>
    <row r="963" spans="1:4" s="116" customFormat="1" ht="40.5" x14ac:dyDescent="0.2">
      <c r="A963" s="107">
        <v>638000</v>
      </c>
      <c r="B963" s="112" t="s">
        <v>126</v>
      </c>
      <c r="C963" s="106">
        <f t="shared" ref="C963" si="258">C964</f>
        <v>2300000</v>
      </c>
      <c r="D963" s="106">
        <f t="shared" ref="D963" si="259">D964</f>
        <v>0</v>
      </c>
    </row>
    <row r="964" spans="1:4" s="118" customFormat="1" x14ac:dyDescent="0.2">
      <c r="A964" s="109">
        <v>638100</v>
      </c>
      <c r="B964" s="110" t="s">
        <v>195</v>
      </c>
      <c r="C964" s="119">
        <v>2300000</v>
      </c>
      <c r="D964" s="119">
        <v>0</v>
      </c>
    </row>
    <row r="965" spans="1:4" s="91" customFormat="1" x14ac:dyDescent="0.2">
      <c r="A965" s="150"/>
      <c r="B965" s="144" t="s">
        <v>229</v>
      </c>
      <c r="C965" s="148">
        <f>C925+C950+C960+0+C957</f>
        <v>256981600</v>
      </c>
      <c r="D965" s="148">
        <f>D925+D950+D960+0+D957</f>
        <v>2615500</v>
      </c>
    </row>
    <row r="966" spans="1:4" s="91" customFormat="1" x14ac:dyDescent="0.2">
      <c r="A966" s="127"/>
      <c r="B966" s="159"/>
      <c r="C966" s="128"/>
      <c r="D966" s="128"/>
    </row>
    <row r="967" spans="1:4" s="91" customFormat="1" x14ac:dyDescent="0.2">
      <c r="A967" s="104"/>
      <c r="B967" s="105"/>
      <c r="C967" s="111"/>
      <c r="D967" s="111"/>
    </row>
    <row r="968" spans="1:4" s="91" customFormat="1" x14ac:dyDescent="0.2">
      <c r="A968" s="109" t="s">
        <v>564</v>
      </c>
      <c r="B968" s="112"/>
      <c r="C968" s="111"/>
      <c r="D968" s="111"/>
    </row>
    <row r="969" spans="1:4" s="91" customFormat="1" x14ac:dyDescent="0.2">
      <c r="A969" s="109" t="s">
        <v>240</v>
      </c>
      <c r="B969" s="112"/>
      <c r="C969" s="111"/>
      <c r="D969" s="111"/>
    </row>
    <row r="970" spans="1:4" s="91" customFormat="1" x14ac:dyDescent="0.2">
      <c r="A970" s="109" t="s">
        <v>331</v>
      </c>
      <c r="B970" s="112"/>
      <c r="C970" s="111"/>
      <c r="D970" s="111"/>
    </row>
    <row r="971" spans="1:4" s="91" customFormat="1" x14ac:dyDescent="0.2">
      <c r="A971" s="109" t="s">
        <v>525</v>
      </c>
      <c r="B971" s="112"/>
      <c r="C971" s="111"/>
      <c r="D971" s="111"/>
    </row>
    <row r="972" spans="1:4" s="91" customFormat="1" x14ac:dyDescent="0.2">
      <c r="A972" s="109"/>
      <c r="B972" s="140"/>
      <c r="C972" s="128"/>
      <c r="D972" s="128"/>
    </row>
    <row r="973" spans="1:4" s="91" customFormat="1" x14ac:dyDescent="0.2">
      <c r="A973" s="107">
        <v>410000</v>
      </c>
      <c r="B973" s="108" t="s">
        <v>87</v>
      </c>
      <c r="C973" s="106">
        <f>C974+C979+C997+0+C995</f>
        <v>10205100</v>
      </c>
      <c r="D973" s="106">
        <f>D974+D979+D997+0+D995</f>
        <v>0</v>
      </c>
    </row>
    <row r="974" spans="1:4" s="91" customFormat="1" x14ac:dyDescent="0.2">
      <c r="A974" s="107">
        <v>411000</v>
      </c>
      <c r="B974" s="108" t="s">
        <v>200</v>
      </c>
      <c r="C974" s="106">
        <f t="shared" ref="C974" si="260">SUM(C975:C978)</f>
        <v>2990000</v>
      </c>
      <c r="D974" s="106">
        <f t="shared" ref="D974" si="261">SUM(D975:D978)</f>
        <v>0</v>
      </c>
    </row>
    <row r="975" spans="1:4" s="91" customFormat="1" x14ac:dyDescent="0.2">
      <c r="A975" s="109">
        <v>411100</v>
      </c>
      <c r="B975" s="110" t="s">
        <v>88</v>
      </c>
      <c r="C975" s="119">
        <v>2740000</v>
      </c>
      <c r="D975" s="119">
        <v>0</v>
      </c>
    </row>
    <row r="976" spans="1:4" s="91" customFormat="1" ht="40.5" x14ac:dyDescent="0.2">
      <c r="A976" s="109">
        <v>411200</v>
      </c>
      <c r="B976" s="110" t="s">
        <v>213</v>
      </c>
      <c r="C976" s="119">
        <v>90000</v>
      </c>
      <c r="D976" s="119">
        <v>0</v>
      </c>
    </row>
    <row r="977" spans="1:4" s="91" customFormat="1" ht="40.5" x14ac:dyDescent="0.2">
      <c r="A977" s="109">
        <v>411300</v>
      </c>
      <c r="B977" s="110" t="s">
        <v>89</v>
      </c>
      <c r="C977" s="119">
        <v>120000</v>
      </c>
      <c r="D977" s="119">
        <v>0</v>
      </c>
    </row>
    <row r="978" spans="1:4" s="91" customFormat="1" x14ac:dyDescent="0.2">
      <c r="A978" s="109">
        <v>411400</v>
      </c>
      <c r="B978" s="110" t="s">
        <v>90</v>
      </c>
      <c r="C978" s="119">
        <v>40000</v>
      </c>
      <c r="D978" s="119">
        <v>0</v>
      </c>
    </row>
    <row r="979" spans="1:4" s="91" customFormat="1" x14ac:dyDescent="0.2">
      <c r="A979" s="107">
        <v>412000</v>
      </c>
      <c r="B979" s="112" t="s">
        <v>205</v>
      </c>
      <c r="C979" s="106">
        <f>SUM(C980:C994)</f>
        <v>5053100</v>
      </c>
      <c r="D979" s="106">
        <f>SUM(D980:D994)</f>
        <v>0</v>
      </c>
    </row>
    <row r="980" spans="1:4" s="91" customFormat="1" x14ac:dyDescent="0.2">
      <c r="A980" s="109">
        <v>412100</v>
      </c>
      <c r="B980" s="110" t="s">
        <v>91</v>
      </c>
      <c r="C980" s="119">
        <v>9200</v>
      </c>
      <c r="D980" s="119">
        <v>0</v>
      </c>
    </row>
    <row r="981" spans="1:4" s="91" customFormat="1" ht="40.5" x14ac:dyDescent="0.2">
      <c r="A981" s="109">
        <v>412200</v>
      </c>
      <c r="B981" s="110" t="s">
        <v>214</v>
      </c>
      <c r="C981" s="119">
        <v>65500.000000000007</v>
      </c>
      <c r="D981" s="119">
        <v>0</v>
      </c>
    </row>
    <row r="982" spans="1:4" s="91" customFormat="1" x14ac:dyDescent="0.2">
      <c r="A982" s="109">
        <v>412300</v>
      </c>
      <c r="B982" s="110" t="s">
        <v>92</v>
      </c>
      <c r="C982" s="119">
        <v>20000.000000000044</v>
      </c>
      <c r="D982" s="119">
        <v>0</v>
      </c>
    </row>
    <row r="983" spans="1:4" s="91" customFormat="1" x14ac:dyDescent="0.2">
      <c r="A983" s="109">
        <v>412500</v>
      </c>
      <c r="B983" s="110" t="s">
        <v>94</v>
      </c>
      <c r="C983" s="119">
        <v>12000.000000000007</v>
      </c>
      <c r="D983" s="119">
        <v>0</v>
      </c>
    </row>
    <row r="984" spans="1:4" s="91" customFormat="1" x14ac:dyDescent="0.2">
      <c r="A984" s="109">
        <v>412600</v>
      </c>
      <c r="B984" s="110" t="s">
        <v>215</v>
      </c>
      <c r="C984" s="119">
        <v>48000</v>
      </c>
      <c r="D984" s="119">
        <v>0</v>
      </c>
    </row>
    <row r="985" spans="1:4" s="91" customFormat="1" x14ac:dyDescent="0.2">
      <c r="A985" s="109">
        <v>412700</v>
      </c>
      <c r="B985" s="110" t="s">
        <v>202</v>
      </c>
      <c r="C985" s="119">
        <v>4426000</v>
      </c>
      <c r="D985" s="119">
        <v>0</v>
      </c>
    </row>
    <row r="986" spans="1:4" s="91" customFormat="1" x14ac:dyDescent="0.2">
      <c r="A986" s="109">
        <v>412700</v>
      </c>
      <c r="B986" s="110" t="s">
        <v>565</v>
      </c>
      <c r="C986" s="119">
        <v>40000</v>
      </c>
      <c r="D986" s="119">
        <v>0</v>
      </c>
    </row>
    <row r="987" spans="1:4" s="91" customFormat="1" x14ac:dyDescent="0.2">
      <c r="A987" s="109">
        <v>412700</v>
      </c>
      <c r="B987" s="110" t="s">
        <v>566</v>
      </c>
      <c r="C987" s="119">
        <v>1500</v>
      </c>
      <c r="D987" s="119">
        <v>0</v>
      </c>
    </row>
    <row r="988" spans="1:4" s="91" customFormat="1" x14ac:dyDescent="0.2">
      <c r="A988" s="109">
        <v>412700</v>
      </c>
      <c r="B988" s="110" t="s">
        <v>353</v>
      </c>
      <c r="C988" s="119">
        <v>151300</v>
      </c>
      <c r="D988" s="119">
        <v>0</v>
      </c>
    </row>
    <row r="989" spans="1:4" s="91" customFormat="1" x14ac:dyDescent="0.2">
      <c r="A989" s="109">
        <v>412900</v>
      </c>
      <c r="B989" s="114" t="s">
        <v>526</v>
      </c>
      <c r="C989" s="119">
        <v>3200</v>
      </c>
      <c r="D989" s="119">
        <v>0</v>
      </c>
    </row>
    <row r="990" spans="1:4" s="91" customFormat="1" x14ac:dyDescent="0.2">
      <c r="A990" s="109">
        <v>412900</v>
      </c>
      <c r="B990" s="114" t="s">
        <v>294</v>
      </c>
      <c r="C990" s="119">
        <v>215000</v>
      </c>
      <c r="D990" s="119">
        <v>0</v>
      </c>
    </row>
    <row r="991" spans="1:4" s="91" customFormat="1" x14ac:dyDescent="0.2">
      <c r="A991" s="109">
        <v>412900</v>
      </c>
      <c r="B991" s="114" t="s">
        <v>311</v>
      </c>
      <c r="C991" s="119">
        <v>7000</v>
      </c>
      <c r="D991" s="119">
        <v>0</v>
      </c>
    </row>
    <row r="992" spans="1:4" s="91" customFormat="1" ht="40.5" x14ac:dyDescent="0.2">
      <c r="A992" s="109">
        <v>412900</v>
      </c>
      <c r="B992" s="114" t="s">
        <v>567</v>
      </c>
      <c r="C992" s="119">
        <v>43700</v>
      </c>
      <c r="D992" s="119">
        <v>0</v>
      </c>
    </row>
    <row r="993" spans="1:4" s="91" customFormat="1" ht="40.5" x14ac:dyDescent="0.2">
      <c r="A993" s="109">
        <v>412900</v>
      </c>
      <c r="B993" s="114" t="s">
        <v>312</v>
      </c>
      <c r="C993" s="119">
        <v>5000</v>
      </c>
      <c r="D993" s="119">
        <v>0</v>
      </c>
    </row>
    <row r="994" spans="1:4" s="91" customFormat="1" ht="40.5" x14ac:dyDescent="0.2">
      <c r="A994" s="109">
        <v>412900</v>
      </c>
      <c r="B994" s="110" t="s">
        <v>313</v>
      </c>
      <c r="C994" s="119">
        <v>5700</v>
      </c>
      <c r="D994" s="119">
        <v>0</v>
      </c>
    </row>
    <row r="995" spans="1:4" s="116" customFormat="1" x14ac:dyDescent="0.2">
      <c r="A995" s="107">
        <v>414000</v>
      </c>
      <c r="B995" s="112" t="s">
        <v>104</v>
      </c>
      <c r="C995" s="106">
        <f t="shared" ref="C995" si="262">C996</f>
        <v>50000</v>
      </c>
      <c r="D995" s="106">
        <f t="shared" ref="D995" si="263">D996</f>
        <v>0</v>
      </c>
    </row>
    <row r="996" spans="1:4" s="91" customFormat="1" x14ac:dyDescent="0.2">
      <c r="A996" s="109">
        <v>414100</v>
      </c>
      <c r="B996" s="110" t="s">
        <v>354</v>
      </c>
      <c r="C996" s="119">
        <v>50000</v>
      </c>
      <c r="D996" s="119">
        <v>0</v>
      </c>
    </row>
    <row r="997" spans="1:4" s="116" customFormat="1" x14ac:dyDescent="0.2">
      <c r="A997" s="107">
        <v>415000</v>
      </c>
      <c r="B997" s="112" t="s">
        <v>50</v>
      </c>
      <c r="C997" s="106">
        <f>SUM(C998:C1003)</f>
        <v>2112000</v>
      </c>
      <c r="D997" s="106">
        <f>SUM(D998:D1003)</f>
        <v>0</v>
      </c>
    </row>
    <row r="998" spans="1:4" s="91" customFormat="1" x14ac:dyDescent="0.2">
      <c r="A998" s="109">
        <v>415200</v>
      </c>
      <c r="B998" s="110" t="s">
        <v>355</v>
      </c>
      <c r="C998" s="119">
        <v>30000</v>
      </c>
      <c r="D998" s="119">
        <v>0</v>
      </c>
    </row>
    <row r="999" spans="1:4" s="91" customFormat="1" x14ac:dyDescent="0.2">
      <c r="A999" s="109">
        <v>415200</v>
      </c>
      <c r="B999" s="110" t="s">
        <v>263</v>
      </c>
      <c r="C999" s="119">
        <v>1219999.9999999995</v>
      </c>
      <c r="D999" s="119">
        <v>0</v>
      </c>
    </row>
    <row r="1000" spans="1:4" s="91" customFormat="1" x14ac:dyDescent="0.2">
      <c r="A1000" s="109">
        <v>415200</v>
      </c>
      <c r="B1000" s="110" t="s">
        <v>264</v>
      </c>
      <c r="C1000" s="119">
        <v>100000</v>
      </c>
      <c r="D1000" s="119">
        <v>0</v>
      </c>
    </row>
    <row r="1001" spans="1:4" s="91" customFormat="1" x14ac:dyDescent="0.2">
      <c r="A1001" s="109">
        <v>415200</v>
      </c>
      <c r="B1001" s="110" t="s">
        <v>568</v>
      </c>
      <c r="C1001" s="119">
        <v>24000</v>
      </c>
      <c r="D1001" s="119">
        <v>0</v>
      </c>
    </row>
    <row r="1002" spans="1:4" s="91" customFormat="1" x14ac:dyDescent="0.2">
      <c r="A1002" s="109">
        <v>415200</v>
      </c>
      <c r="B1002" s="110" t="s">
        <v>259</v>
      </c>
      <c r="C1002" s="119">
        <v>12000</v>
      </c>
      <c r="D1002" s="119">
        <v>0</v>
      </c>
    </row>
    <row r="1003" spans="1:4" s="91" customFormat="1" ht="40.5" x14ac:dyDescent="0.2">
      <c r="A1003" s="109">
        <v>415200</v>
      </c>
      <c r="B1003" s="110" t="s">
        <v>265</v>
      </c>
      <c r="C1003" s="119">
        <v>726000.00000000023</v>
      </c>
      <c r="D1003" s="119">
        <v>0</v>
      </c>
    </row>
    <row r="1004" spans="1:4" s="116" customFormat="1" x14ac:dyDescent="0.2">
      <c r="A1004" s="107">
        <v>480000</v>
      </c>
      <c r="B1004" s="112" t="s">
        <v>147</v>
      </c>
      <c r="C1004" s="106">
        <f>C1005+C1009</f>
        <v>4974200</v>
      </c>
      <c r="D1004" s="106">
        <f>D1005+D1009</f>
        <v>0</v>
      </c>
    </row>
    <row r="1005" spans="1:4" s="116" customFormat="1" x14ac:dyDescent="0.2">
      <c r="A1005" s="107">
        <v>487000</v>
      </c>
      <c r="B1005" s="112" t="s">
        <v>199</v>
      </c>
      <c r="C1005" s="106">
        <f>SUM(C1006:C1008)</f>
        <v>1192600</v>
      </c>
      <c r="D1005" s="106">
        <f>SUM(D1006:D1008)</f>
        <v>0</v>
      </c>
    </row>
    <row r="1006" spans="1:4" s="91" customFormat="1" x14ac:dyDescent="0.2">
      <c r="A1006" s="117">
        <v>487300</v>
      </c>
      <c r="B1006" s="110" t="s">
        <v>356</v>
      </c>
      <c r="C1006" s="119">
        <v>900000</v>
      </c>
      <c r="D1006" s="119">
        <v>0</v>
      </c>
    </row>
    <row r="1007" spans="1:4" s="91" customFormat="1" x14ac:dyDescent="0.2">
      <c r="A1007" s="109">
        <v>487300</v>
      </c>
      <c r="B1007" s="110" t="s">
        <v>569</v>
      </c>
      <c r="C1007" s="119">
        <v>246600</v>
      </c>
      <c r="D1007" s="119">
        <v>0</v>
      </c>
    </row>
    <row r="1008" spans="1:4" s="91" customFormat="1" x14ac:dyDescent="0.2">
      <c r="A1008" s="109">
        <v>487300</v>
      </c>
      <c r="B1008" s="110" t="s">
        <v>493</v>
      </c>
      <c r="C1008" s="119">
        <v>46000</v>
      </c>
      <c r="D1008" s="119">
        <v>0</v>
      </c>
    </row>
    <row r="1009" spans="1:4" s="116" customFormat="1" x14ac:dyDescent="0.2">
      <c r="A1009" s="107">
        <v>488000</v>
      </c>
      <c r="B1009" s="112" t="s">
        <v>103</v>
      </c>
      <c r="C1009" s="106">
        <f>SUM(C1010:C1015)</f>
        <v>3781600</v>
      </c>
      <c r="D1009" s="106">
        <f>SUM(D1010:D1015)</f>
        <v>0</v>
      </c>
    </row>
    <row r="1010" spans="1:4" s="91" customFormat="1" x14ac:dyDescent="0.2">
      <c r="A1010" s="109">
        <v>488100</v>
      </c>
      <c r="B1010" s="110" t="s">
        <v>103</v>
      </c>
      <c r="C1010" s="119">
        <v>231500</v>
      </c>
      <c r="D1010" s="119">
        <v>0</v>
      </c>
    </row>
    <row r="1011" spans="1:4" s="91" customFormat="1" x14ac:dyDescent="0.2">
      <c r="A1011" s="109">
        <v>488100</v>
      </c>
      <c r="B1011" s="110" t="s">
        <v>281</v>
      </c>
      <c r="C1011" s="119">
        <v>56000</v>
      </c>
      <c r="D1011" s="119">
        <v>0</v>
      </c>
    </row>
    <row r="1012" spans="1:4" s="91" customFormat="1" x14ac:dyDescent="0.2">
      <c r="A1012" s="109">
        <v>488100</v>
      </c>
      <c r="B1012" s="110" t="s">
        <v>282</v>
      </c>
      <c r="C1012" s="119">
        <v>1110000</v>
      </c>
      <c r="D1012" s="119">
        <v>0</v>
      </c>
    </row>
    <row r="1013" spans="1:4" s="91" customFormat="1" x14ac:dyDescent="0.2">
      <c r="A1013" s="117">
        <v>488100</v>
      </c>
      <c r="B1013" s="110" t="s">
        <v>357</v>
      </c>
      <c r="C1013" s="119">
        <v>1698100</v>
      </c>
      <c r="D1013" s="119">
        <v>0</v>
      </c>
    </row>
    <row r="1014" spans="1:4" s="91" customFormat="1" ht="40.5" x14ac:dyDescent="0.2">
      <c r="A1014" s="109">
        <v>488100</v>
      </c>
      <c r="B1014" s="110" t="s">
        <v>570</v>
      </c>
      <c r="C1014" s="119">
        <v>186000.00000000006</v>
      </c>
      <c r="D1014" s="119">
        <v>0</v>
      </c>
    </row>
    <row r="1015" spans="1:4" s="91" customFormat="1" x14ac:dyDescent="0.2">
      <c r="A1015" s="109">
        <v>488100</v>
      </c>
      <c r="B1015" s="110" t="s">
        <v>571</v>
      </c>
      <c r="C1015" s="119">
        <v>499999.99999999994</v>
      </c>
      <c r="D1015" s="119">
        <v>0</v>
      </c>
    </row>
    <row r="1016" spans="1:4" s="91" customFormat="1" x14ac:dyDescent="0.2">
      <c r="A1016" s="107">
        <v>510000</v>
      </c>
      <c r="B1016" s="112" t="s">
        <v>151</v>
      </c>
      <c r="C1016" s="106">
        <f t="shared" ref="C1016" si="264">C1017+C1022+C1020</f>
        <v>4230800</v>
      </c>
      <c r="D1016" s="106">
        <f t="shared" ref="D1016" si="265">D1017+D1022+D1020</f>
        <v>0</v>
      </c>
    </row>
    <row r="1017" spans="1:4" s="91" customFormat="1" x14ac:dyDescent="0.2">
      <c r="A1017" s="107">
        <v>511000</v>
      </c>
      <c r="B1017" s="112" t="s">
        <v>152</v>
      </c>
      <c r="C1017" s="106">
        <f t="shared" ref="C1017" si="266">SUM(C1018:C1019)</f>
        <v>2186300</v>
      </c>
      <c r="D1017" s="106">
        <f t="shared" ref="D1017" si="267">SUM(D1018:D1019)</f>
        <v>0</v>
      </c>
    </row>
    <row r="1018" spans="1:4" s="91" customFormat="1" x14ac:dyDescent="0.2">
      <c r="A1018" s="109">
        <v>511300</v>
      </c>
      <c r="B1018" s="110" t="s">
        <v>155</v>
      </c>
      <c r="C1018" s="119">
        <v>1909000</v>
      </c>
      <c r="D1018" s="119">
        <v>0</v>
      </c>
    </row>
    <row r="1019" spans="1:4" s="91" customFormat="1" x14ac:dyDescent="0.2">
      <c r="A1019" s="109">
        <v>511700</v>
      </c>
      <c r="B1019" s="110" t="s">
        <v>158</v>
      </c>
      <c r="C1019" s="119">
        <v>277300</v>
      </c>
      <c r="D1019" s="119">
        <v>0</v>
      </c>
    </row>
    <row r="1020" spans="1:4" s="116" customFormat="1" x14ac:dyDescent="0.2">
      <c r="A1020" s="107">
        <v>513000</v>
      </c>
      <c r="B1020" s="112" t="s">
        <v>160</v>
      </c>
      <c r="C1020" s="142">
        <f t="shared" ref="C1020" si="268">C1021</f>
        <v>2040000</v>
      </c>
      <c r="D1020" s="142">
        <f t="shared" ref="D1020" si="269">D1021</f>
        <v>0</v>
      </c>
    </row>
    <row r="1021" spans="1:4" s="91" customFormat="1" x14ac:dyDescent="0.2">
      <c r="A1021" s="109">
        <v>513700</v>
      </c>
      <c r="B1021" s="110" t="s">
        <v>161</v>
      </c>
      <c r="C1021" s="119">
        <v>2040000</v>
      </c>
      <c r="D1021" s="119">
        <v>0</v>
      </c>
    </row>
    <row r="1022" spans="1:4" s="91" customFormat="1" ht="40.5" x14ac:dyDescent="0.2">
      <c r="A1022" s="107">
        <v>516000</v>
      </c>
      <c r="B1022" s="112" t="s">
        <v>162</v>
      </c>
      <c r="C1022" s="106">
        <f t="shared" ref="C1022" si="270">SUM(C1023)</f>
        <v>4500</v>
      </c>
      <c r="D1022" s="106">
        <f t="shared" ref="D1022" si="271">SUM(D1023)</f>
        <v>0</v>
      </c>
    </row>
    <row r="1023" spans="1:4" s="91" customFormat="1" x14ac:dyDescent="0.2">
      <c r="A1023" s="109">
        <v>516100</v>
      </c>
      <c r="B1023" s="110" t="s">
        <v>162</v>
      </c>
      <c r="C1023" s="119">
        <v>4500</v>
      </c>
      <c r="D1023" s="119">
        <v>0</v>
      </c>
    </row>
    <row r="1024" spans="1:4" s="116" customFormat="1" x14ac:dyDescent="0.2">
      <c r="A1024" s="107">
        <v>630000</v>
      </c>
      <c r="B1024" s="112" t="s">
        <v>190</v>
      </c>
      <c r="C1024" s="106">
        <f>0+C1025</f>
        <v>84400</v>
      </c>
      <c r="D1024" s="106">
        <f>0+D1025</f>
        <v>0</v>
      </c>
    </row>
    <row r="1025" spans="1:4" s="116" customFormat="1" ht="40.5" x14ac:dyDescent="0.2">
      <c r="A1025" s="107">
        <v>638000</v>
      </c>
      <c r="B1025" s="112" t="s">
        <v>126</v>
      </c>
      <c r="C1025" s="106">
        <f t="shared" ref="C1025" si="272">C1026</f>
        <v>84400</v>
      </c>
      <c r="D1025" s="106">
        <f t="shared" ref="D1025" si="273">D1026</f>
        <v>0</v>
      </c>
    </row>
    <row r="1026" spans="1:4" s="91" customFormat="1" x14ac:dyDescent="0.2">
      <c r="A1026" s="109">
        <v>638100</v>
      </c>
      <c r="B1026" s="110" t="s">
        <v>195</v>
      </c>
      <c r="C1026" s="119">
        <v>84400</v>
      </c>
      <c r="D1026" s="119">
        <v>0</v>
      </c>
    </row>
    <row r="1027" spans="1:4" s="91" customFormat="1" x14ac:dyDescent="0.2">
      <c r="A1027" s="150"/>
      <c r="B1027" s="144" t="s">
        <v>229</v>
      </c>
      <c r="C1027" s="148">
        <f>C973+C1004+C1016+C1024+0</f>
        <v>19494500</v>
      </c>
      <c r="D1027" s="148">
        <f>D973+D1004+D1016+D1024+0</f>
        <v>0</v>
      </c>
    </row>
    <row r="1028" spans="1:4" s="91" customFormat="1" x14ac:dyDescent="0.2">
      <c r="A1028" s="127"/>
      <c r="B1028" s="105"/>
      <c r="C1028" s="111"/>
      <c r="D1028" s="111"/>
    </row>
    <row r="1029" spans="1:4" s="91" customFormat="1" x14ac:dyDescent="0.2">
      <c r="A1029" s="104"/>
      <c r="B1029" s="105"/>
      <c r="C1029" s="111"/>
      <c r="D1029" s="111"/>
    </row>
    <row r="1030" spans="1:4" s="91" customFormat="1" x14ac:dyDescent="0.2">
      <c r="A1030" s="109" t="s">
        <v>572</v>
      </c>
      <c r="B1030" s="112"/>
      <c r="C1030" s="111"/>
      <c r="D1030" s="111"/>
    </row>
    <row r="1031" spans="1:4" s="91" customFormat="1" x14ac:dyDescent="0.2">
      <c r="A1031" s="109" t="s">
        <v>240</v>
      </c>
      <c r="B1031" s="112"/>
      <c r="C1031" s="111"/>
      <c r="D1031" s="111"/>
    </row>
    <row r="1032" spans="1:4" s="91" customFormat="1" x14ac:dyDescent="0.2">
      <c r="A1032" s="109" t="s">
        <v>332</v>
      </c>
      <c r="B1032" s="112"/>
      <c r="C1032" s="111"/>
      <c r="D1032" s="111"/>
    </row>
    <row r="1033" spans="1:4" s="91" customFormat="1" x14ac:dyDescent="0.2">
      <c r="A1033" s="109" t="s">
        <v>573</v>
      </c>
      <c r="B1033" s="112"/>
      <c r="C1033" s="111"/>
      <c r="D1033" s="111"/>
    </row>
    <row r="1034" spans="1:4" s="91" customFormat="1" x14ac:dyDescent="0.2">
      <c r="A1034" s="109"/>
      <c r="B1034" s="140"/>
      <c r="C1034" s="128"/>
      <c r="D1034" s="128"/>
    </row>
    <row r="1035" spans="1:4" s="91" customFormat="1" x14ac:dyDescent="0.2">
      <c r="A1035" s="107">
        <v>410000</v>
      </c>
      <c r="B1035" s="108" t="s">
        <v>87</v>
      </c>
      <c r="C1035" s="106">
        <f>C1036+C1041+C1055</f>
        <v>280630900</v>
      </c>
      <c r="D1035" s="106">
        <f>D1036+D1041+D1055</f>
        <v>962700</v>
      </c>
    </row>
    <row r="1036" spans="1:4" s="91" customFormat="1" x14ac:dyDescent="0.2">
      <c r="A1036" s="107">
        <v>411000</v>
      </c>
      <c r="B1036" s="108" t="s">
        <v>200</v>
      </c>
      <c r="C1036" s="106">
        <f t="shared" ref="C1036" si="274">SUM(C1037:C1040)</f>
        <v>254150000</v>
      </c>
      <c r="D1036" s="106">
        <f t="shared" ref="D1036" si="275">SUM(D1037:D1040)</f>
        <v>14100</v>
      </c>
    </row>
    <row r="1037" spans="1:4" s="91" customFormat="1" x14ac:dyDescent="0.2">
      <c r="A1037" s="109">
        <v>411100</v>
      </c>
      <c r="B1037" s="110" t="s">
        <v>88</v>
      </c>
      <c r="C1037" s="119">
        <v>239000000</v>
      </c>
      <c r="D1037" s="111">
        <v>0</v>
      </c>
    </row>
    <row r="1038" spans="1:4" s="91" customFormat="1" ht="40.5" x14ac:dyDescent="0.2">
      <c r="A1038" s="109">
        <v>411200</v>
      </c>
      <c r="B1038" s="110" t="s">
        <v>213</v>
      </c>
      <c r="C1038" s="119">
        <v>8500000</v>
      </c>
      <c r="D1038" s="111">
        <v>10700</v>
      </c>
    </row>
    <row r="1039" spans="1:4" s="91" customFormat="1" ht="40.5" x14ac:dyDescent="0.2">
      <c r="A1039" s="109">
        <v>411300</v>
      </c>
      <c r="B1039" s="110" t="s">
        <v>89</v>
      </c>
      <c r="C1039" s="119">
        <v>5000000</v>
      </c>
      <c r="D1039" s="111">
        <v>0</v>
      </c>
    </row>
    <row r="1040" spans="1:4" s="91" customFormat="1" x14ac:dyDescent="0.2">
      <c r="A1040" s="109">
        <v>411400</v>
      </c>
      <c r="B1040" s="110" t="s">
        <v>90</v>
      </c>
      <c r="C1040" s="119">
        <v>1650000</v>
      </c>
      <c r="D1040" s="111">
        <v>3400</v>
      </c>
    </row>
    <row r="1041" spans="1:4" s="91" customFormat="1" x14ac:dyDescent="0.2">
      <c r="A1041" s="107">
        <v>412000</v>
      </c>
      <c r="B1041" s="112" t="s">
        <v>205</v>
      </c>
      <c r="C1041" s="106">
        <f>SUM(C1042:C1054)</f>
        <v>22030900</v>
      </c>
      <c r="D1041" s="106">
        <f>SUM(D1042:D1054)</f>
        <v>945400</v>
      </c>
    </row>
    <row r="1042" spans="1:4" s="91" customFormat="1" x14ac:dyDescent="0.2">
      <c r="A1042" s="109">
        <v>412100</v>
      </c>
      <c r="B1042" s="110" t="s">
        <v>91</v>
      </c>
      <c r="C1042" s="119">
        <v>5900</v>
      </c>
      <c r="D1042" s="111">
        <v>5900</v>
      </c>
    </row>
    <row r="1043" spans="1:4" s="91" customFormat="1" ht="40.5" x14ac:dyDescent="0.2">
      <c r="A1043" s="109">
        <v>412200</v>
      </c>
      <c r="B1043" s="110" t="s">
        <v>214</v>
      </c>
      <c r="C1043" s="119">
        <v>9300000</v>
      </c>
      <c r="D1043" s="111">
        <v>145000</v>
      </c>
    </row>
    <row r="1044" spans="1:4" s="91" customFormat="1" x14ac:dyDescent="0.2">
      <c r="A1044" s="109">
        <v>412300</v>
      </c>
      <c r="B1044" s="110" t="s">
        <v>92</v>
      </c>
      <c r="C1044" s="119">
        <v>1100000</v>
      </c>
      <c r="D1044" s="111">
        <v>74100</v>
      </c>
    </row>
    <row r="1045" spans="1:4" s="91" customFormat="1" x14ac:dyDescent="0.2">
      <c r="A1045" s="109">
        <v>412300</v>
      </c>
      <c r="B1045" s="110" t="s">
        <v>300</v>
      </c>
      <c r="C1045" s="119">
        <v>5720000</v>
      </c>
      <c r="D1045" s="111">
        <v>0</v>
      </c>
    </row>
    <row r="1046" spans="1:4" s="91" customFormat="1" x14ac:dyDescent="0.2">
      <c r="A1046" s="109">
        <v>412400</v>
      </c>
      <c r="B1046" s="110" t="s">
        <v>93</v>
      </c>
      <c r="C1046" s="119">
        <v>430000</v>
      </c>
      <c r="D1046" s="111">
        <v>142900</v>
      </c>
    </row>
    <row r="1047" spans="1:4" s="91" customFormat="1" x14ac:dyDescent="0.2">
      <c r="A1047" s="109">
        <v>412500</v>
      </c>
      <c r="B1047" s="110" t="s">
        <v>94</v>
      </c>
      <c r="C1047" s="119">
        <v>600000</v>
      </c>
      <c r="D1047" s="111">
        <v>184600</v>
      </c>
    </row>
    <row r="1048" spans="1:4" s="91" customFormat="1" x14ac:dyDescent="0.2">
      <c r="A1048" s="109">
        <v>412600</v>
      </c>
      <c r="B1048" s="110" t="s">
        <v>215</v>
      </c>
      <c r="C1048" s="119">
        <v>250000</v>
      </c>
      <c r="D1048" s="111">
        <v>50000</v>
      </c>
    </row>
    <row r="1049" spans="1:4" s="91" customFormat="1" x14ac:dyDescent="0.2">
      <c r="A1049" s="109">
        <v>412700</v>
      </c>
      <c r="B1049" s="110" t="s">
        <v>202</v>
      </c>
      <c r="C1049" s="119">
        <v>620000</v>
      </c>
      <c r="D1049" s="111">
        <v>64400</v>
      </c>
    </row>
    <row r="1050" spans="1:4" s="91" customFormat="1" ht="40.5" x14ac:dyDescent="0.2">
      <c r="A1050" s="109">
        <v>412800</v>
      </c>
      <c r="B1050" s="110" t="s">
        <v>216</v>
      </c>
      <c r="C1050" s="119">
        <v>0</v>
      </c>
      <c r="D1050" s="111">
        <v>10800</v>
      </c>
    </row>
    <row r="1051" spans="1:4" s="91" customFormat="1" x14ac:dyDescent="0.2">
      <c r="A1051" s="109">
        <v>412900</v>
      </c>
      <c r="B1051" s="114" t="s">
        <v>294</v>
      </c>
      <c r="C1051" s="119">
        <v>3400000</v>
      </c>
      <c r="D1051" s="111">
        <v>0</v>
      </c>
    </row>
    <row r="1052" spans="1:4" s="91" customFormat="1" ht="40.5" x14ac:dyDescent="0.2">
      <c r="A1052" s="109">
        <v>412900</v>
      </c>
      <c r="B1052" s="114" t="s">
        <v>312</v>
      </c>
      <c r="C1052" s="119">
        <v>25000</v>
      </c>
      <c r="D1052" s="111">
        <v>0</v>
      </c>
    </row>
    <row r="1053" spans="1:4" s="91" customFormat="1" ht="40.5" x14ac:dyDescent="0.2">
      <c r="A1053" s="109">
        <v>412900</v>
      </c>
      <c r="B1053" s="110" t="s">
        <v>313</v>
      </c>
      <c r="C1053" s="119">
        <v>500000</v>
      </c>
      <c r="D1053" s="111">
        <v>0</v>
      </c>
    </row>
    <row r="1054" spans="1:4" s="91" customFormat="1" x14ac:dyDescent="0.2">
      <c r="A1054" s="109">
        <v>412900</v>
      </c>
      <c r="B1054" s="110" t="s">
        <v>296</v>
      </c>
      <c r="C1054" s="119">
        <v>80000</v>
      </c>
      <c r="D1054" s="111">
        <v>267700</v>
      </c>
    </row>
    <row r="1055" spans="1:4" s="116" customFormat="1" ht="40.5" x14ac:dyDescent="0.2">
      <c r="A1055" s="107">
        <v>416000</v>
      </c>
      <c r="B1055" s="112" t="s">
        <v>207</v>
      </c>
      <c r="C1055" s="106">
        <f t="shared" ref="C1055" si="276">SUM(C1056:C1056)</f>
        <v>4450000</v>
      </c>
      <c r="D1055" s="106">
        <f t="shared" ref="D1055" si="277">SUM(D1056:D1056)</f>
        <v>3200</v>
      </c>
    </row>
    <row r="1056" spans="1:4" s="91" customFormat="1" x14ac:dyDescent="0.2">
      <c r="A1056" s="109">
        <v>416300</v>
      </c>
      <c r="B1056" s="110" t="s">
        <v>494</v>
      </c>
      <c r="C1056" s="119">
        <v>4450000</v>
      </c>
      <c r="D1056" s="111">
        <v>3200</v>
      </c>
    </row>
    <row r="1057" spans="1:4" s="91" customFormat="1" x14ac:dyDescent="0.2">
      <c r="A1057" s="107">
        <v>510000</v>
      </c>
      <c r="B1057" s="112" t="s">
        <v>151</v>
      </c>
      <c r="C1057" s="106">
        <f t="shared" ref="C1057" si="278">C1058+C1063</f>
        <v>624100</v>
      </c>
      <c r="D1057" s="106">
        <f t="shared" ref="D1057" si="279">D1058+D1063</f>
        <v>337000</v>
      </c>
    </row>
    <row r="1058" spans="1:4" s="91" customFormat="1" x14ac:dyDescent="0.2">
      <c r="A1058" s="107">
        <v>511000</v>
      </c>
      <c r="B1058" s="112" t="s">
        <v>152</v>
      </c>
      <c r="C1058" s="106">
        <f t="shared" ref="C1058" si="280">SUM(C1059:C1061)</f>
        <v>624100</v>
      </c>
      <c r="D1058" s="106">
        <f t="shared" ref="D1058" si="281">SUM(D1059:D1062)</f>
        <v>331400</v>
      </c>
    </row>
    <row r="1059" spans="1:4" s="91" customFormat="1" x14ac:dyDescent="0.2">
      <c r="A1059" s="117">
        <v>511100</v>
      </c>
      <c r="B1059" s="110" t="s">
        <v>153</v>
      </c>
      <c r="C1059" s="119">
        <v>0</v>
      </c>
      <c r="D1059" s="111">
        <v>28800</v>
      </c>
    </row>
    <row r="1060" spans="1:4" s="91" customFormat="1" ht="40.5" x14ac:dyDescent="0.2">
      <c r="A1060" s="117">
        <v>511200</v>
      </c>
      <c r="B1060" s="110" t="s">
        <v>154</v>
      </c>
      <c r="C1060" s="119">
        <v>550700</v>
      </c>
      <c r="D1060" s="111">
        <v>61800</v>
      </c>
    </row>
    <row r="1061" spans="1:4" s="91" customFormat="1" x14ac:dyDescent="0.2">
      <c r="A1061" s="109">
        <v>511300</v>
      </c>
      <c r="B1061" s="110" t="s">
        <v>155</v>
      </c>
      <c r="C1061" s="119">
        <v>73400</v>
      </c>
      <c r="D1061" s="111">
        <v>222500</v>
      </c>
    </row>
    <row r="1062" spans="1:4" s="91" customFormat="1" x14ac:dyDescent="0.2">
      <c r="A1062" s="109">
        <v>511400</v>
      </c>
      <c r="B1062" s="110" t="s">
        <v>156</v>
      </c>
      <c r="C1062" s="119">
        <v>0</v>
      </c>
      <c r="D1062" s="111">
        <v>18300</v>
      </c>
    </row>
    <row r="1063" spans="1:4" s="116" customFormat="1" ht="40.5" x14ac:dyDescent="0.2">
      <c r="A1063" s="107">
        <v>516000</v>
      </c>
      <c r="B1063" s="112" t="s">
        <v>162</v>
      </c>
      <c r="C1063" s="106">
        <f t="shared" ref="C1063" si="282">C1064</f>
        <v>0</v>
      </c>
      <c r="D1063" s="106">
        <f t="shared" ref="D1063" si="283">D1064</f>
        <v>5600</v>
      </c>
    </row>
    <row r="1064" spans="1:4" s="91" customFormat="1" x14ac:dyDescent="0.2">
      <c r="A1064" s="109">
        <v>516100</v>
      </c>
      <c r="B1064" s="110" t="s">
        <v>162</v>
      </c>
      <c r="C1064" s="119">
        <v>0</v>
      </c>
      <c r="D1064" s="111">
        <v>5600</v>
      </c>
    </row>
    <row r="1065" spans="1:4" s="116" customFormat="1" x14ac:dyDescent="0.2">
      <c r="A1065" s="107">
        <v>630000</v>
      </c>
      <c r="B1065" s="112" t="s">
        <v>190</v>
      </c>
      <c r="C1065" s="106">
        <f t="shared" ref="C1065" si="284">C1066+C1068</f>
        <v>7099999.9999999991</v>
      </c>
      <c r="D1065" s="106">
        <f t="shared" ref="D1065" si="285">D1066+D1068</f>
        <v>0</v>
      </c>
    </row>
    <row r="1066" spans="1:4" s="116" customFormat="1" x14ac:dyDescent="0.2">
      <c r="A1066" s="107">
        <v>631000</v>
      </c>
      <c r="B1066" s="112" t="s">
        <v>125</v>
      </c>
      <c r="C1066" s="106">
        <f t="shared" ref="C1066" si="286">C1067</f>
        <v>100000</v>
      </c>
      <c r="D1066" s="106">
        <f t="shared" ref="D1066" si="287">D1067</f>
        <v>0</v>
      </c>
    </row>
    <row r="1067" spans="1:4" s="91" customFormat="1" x14ac:dyDescent="0.2">
      <c r="A1067" s="109">
        <v>631900</v>
      </c>
      <c r="B1067" s="110" t="s">
        <v>328</v>
      </c>
      <c r="C1067" s="119">
        <v>100000</v>
      </c>
      <c r="D1067" s="111">
        <v>0</v>
      </c>
    </row>
    <row r="1068" spans="1:4" s="116" customFormat="1" ht="40.5" x14ac:dyDescent="0.2">
      <c r="A1068" s="107">
        <v>638000</v>
      </c>
      <c r="B1068" s="112" t="s">
        <v>126</v>
      </c>
      <c r="C1068" s="106">
        <f t="shared" ref="C1068" si="288">C1069</f>
        <v>6999999.9999999991</v>
      </c>
      <c r="D1068" s="106">
        <f t="shared" ref="D1068" si="289">D1069</f>
        <v>0</v>
      </c>
    </row>
    <row r="1069" spans="1:4" s="91" customFormat="1" x14ac:dyDescent="0.2">
      <c r="A1069" s="109">
        <v>638100</v>
      </c>
      <c r="B1069" s="110" t="s">
        <v>195</v>
      </c>
      <c r="C1069" s="119">
        <v>6999999.9999999991</v>
      </c>
      <c r="D1069" s="111">
        <v>0</v>
      </c>
    </row>
    <row r="1070" spans="1:4" s="91" customFormat="1" x14ac:dyDescent="0.2">
      <c r="A1070" s="98"/>
      <c r="B1070" s="144" t="s">
        <v>229</v>
      </c>
      <c r="C1070" s="148">
        <f>C1035+C1057+C1065+0</f>
        <v>288355000</v>
      </c>
      <c r="D1070" s="148">
        <f>D1035+D1057+D1065+0</f>
        <v>1299700</v>
      </c>
    </row>
    <row r="1071" spans="1:4" s="91" customFormat="1" x14ac:dyDescent="0.2">
      <c r="A1071" s="101"/>
      <c r="B1071" s="105"/>
      <c r="C1071" s="128"/>
      <c r="D1071" s="128"/>
    </row>
    <row r="1072" spans="1:4" s="91" customFormat="1" x14ac:dyDescent="0.2">
      <c r="A1072" s="104"/>
      <c r="B1072" s="105"/>
      <c r="C1072" s="111"/>
      <c r="D1072" s="111"/>
    </row>
    <row r="1073" spans="1:4" s="91" customFormat="1" x14ac:dyDescent="0.2">
      <c r="A1073" s="109" t="s">
        <v>574</v>
      </c>
      <c r="B1073" s="112"/>
      <c r="C1073" s="111"/>
      <c r="D1073" s="111"/>
    </row>
    <row r="1074" spans="1:4" s="91" customFormat="1" x14ac:dyDescent="0.2">
      <c r="A1074" s="109" t="s">
        <v>240</v>
      </c>
      <c r="B1074" s="112"/>
      <c r="C1074" s="111"/>
      <c r="D1074" s="111"/>
    </row>
    <row r="1075" spans="1:4" s="91" customFormat="1" x14ac:dyDescent="0.2">
      <c r="A1075" s="109" t="s">
        <v>358</v>
      </c>
      <c r="B1075" s="112"/>
      <c r="C1075" s="111"/>
      <c r="D1075" s="111"/>
    </row>
    <row r="1076" spans="1:4" s="91" customFormat="1" x14ac:dyDescent="0.2">
      <c r="A1076" s="109" t="s">
        <v>575</v>
      </c>
      <c r="B1076" s="112"/>
      <c r="C1076" s="111"/>
      <c r="D1076" s="111"/>
    </row>
    <row r="1077" spans="1:4" s="91" customFormat="1" x14ac:dyDescent="0.2">
      <c r="A1077" s="109"/>
      <c r="B1077" s="140"/>
      <c r="C1077" s="128"/>
      <c r="D1077" s="128"/>
    </row>
    <row r="1078" spans="1:4" s="91" customFormat="1" x14ac:dyDescent="0.2">
      <c r="A1078" s="107">
        <v>410000</v>
      </c>
      <c r="B1078" s="108" t="s">
        <v>87</v>
      </c>
      <c r="C1078" s="106">
        <f t="shared" ref="C1078" si="290">C1079+C1084</f>
        <v>102500000</v>
      </c>
      <c r="D1078" s="106">
        <f t="shared" ref="D1078" si="291">D1079+D1084</f>
        <v>0</v>
      </c>
    </row>
    <row r="1079" spans="1:4" s="91" customFormat="1" x14ac:dyDescent="0.2">
      <c r="A1079" s="107">
        <v>411000</v>
      </c>
      <c r="B1079" s="108" t="s">
        <v>200</v>
      </c>
      <c r="C1079" s="106">
        <f t="shared" ref="C1079" si="292">SUM(C1080:C1083)</f>
        <v>101550000</v>
      </c>
      <c r="D1079" s="106">
        <f t="shared" ref="D1079" si="293">SUM(D1080:D1083)</f>
        <v>0</v>
      </c>
    </row>
    <row r="1080" spans="1:4" s="91" customFormat="1" x14ac:dyDescent="0.2">
      <c r="A1080" s="109">
        <v>411100</v>
      </c>
      <c r="B1080" s="110" t="s">
        <v>88</v>
      </c>
      <c r="C1080" s="119">
        <v>98300000</v>
      </c>
      <c r="D1080" s="119">
        <v>0</v>
      </c>
    </row>
    <row r="1081" spans="1:4" s="91" customFormat="1" ht="40.5" x14ac:dyDescent="0.2">
      <c r="A1081" s="109">
        <v>411200</v>
      </c>
      <c r="B1081" s="110" t="s">
        <v>213</v>
      </c>
      <c r="C1081" s="119">
        <v>750000</v>
      </c>
      <c r="D1081" s="119">
        <v>0</v>
      </c>
    </row>
    <row r="1082" spans="1:4" s="91" customFormat="1" ht="40.5" x14ac:dyDescent="0.2">
      <c r="A1082" s="109">
        <v>411300</v>
      </c>
      <c r="B1082" s="110" t="s">
        <v>89</v>
      </c>
      <c r="C1082" s="119">
        <v>1700000</v>
      </c>
      <c r="D1082" s="119">
        <v>0</v>
      </c>
    </row>
    <row r="1083" spans="1:4" s="91" customFormat="1" x14ac:dyDescent="0.2">
      <c r="A1083" s="109">
        <v>411400</v>
      </c>
      <c r="B1083" s="110" t="s">
        <v>90</v>
      </c>
      <c r="C1083" s="119">
        <v>800000</v>
      </c>
      <c r="D1083" s="119">
        <v>0</v>
      </c>
    </row>
    <row r="1084" spans="1:4" s="91" customFormat="1" x14ac:dyDescent="0.2">
      <c r="A1084" s="107">
        <v>412000</v>
      </c>
      <c r="B1084" s="112" t="s">
        <v>205</v>
      </c>
      <c r="C1084" s="106">
        <f t="shared" ref="C1084" si="294">SUM(C1085:C1086)</f>
        <v>950000</v>
      </c>
      <c r="D1084" s="106">
        <f t="shared" ref="D1084" si="295">SUM(D1085:D1086)</f>
        <v>0</v>
      </c>
    </row>
    <row r="1085" spans="1:4" s="91" customFormat="1" x14ac:dyDescent="0.2">
      <c r="A1085" s="109">
        <v>412900</v>
      </c>
      <c r="B1085" s="114" t="s">
        <v>294</v>
      </c>
      <c r="C1085" s="119">
        <v>790000</v>
      </c>
      <c r="D1085" s="119">
        <v>0</v>
      </c>
    </row>
    <row r="1086" spans="1:4" s="91" customFormat="1" ht="40.5" x14ac:dyDescent="0.2">
      <c r="A1086" s="109">
        <v>412900</v>
      </c>
      <c r="B1086" s="110" t="s">
        <v>313</v>
      </c>
      <c r="C1086" s="119">
        <v>160000</v>
      </c>
      <c r="D1086" s="119">
        <v>0</v>
      </c>
    </row>
    <row r="1087" spans="1:4" s="116" customFormat="1" x14ac:dyDescent="0.2">
      <c r="A1087" s="107">
        <v>510000</v>
      </c>
      <c r="B1087" s="112" t="s">
        <v>151</v>
      </c>
      <c r="C1087" s="106">
        <f t="shared" ref="C1087" si="296">C1088</f>
        <v>187100</v>
      </c>
      <c r="D1087" s="106">
        <f t="shared" ref="D1087" si="297">D1088</f>
        <v>0</v>
      </c>
    </row>
    <row r="1088" spans="1:4" s="116" customFormat="1" x14ac:dyDescent="0.2">
      <c r="A1088" s="107">
        <v>511000</v>
      </c>
      <c r="B1088" s="112" t="s">
        <v>152</v>
      </c>
      <c r="C1088" s="106">
        <f t="shared" ref="C1088" si="298">SUM(C1089:C1090)</f>
        <v>187100</v>
      </c>
      <c r="D1088" s="106">
        <f t="shared" ref="D1088" si="299">SUM(D1089:D1090)</f>
        <v>0</v>
      </c>
    </row>
    <row r="1089" spans="1:4" s="91" customFormat="1" ht="40.5" x14ac:dyDescent="0.2">
      <c r="A1089" s="117">
        <v>511200</v>
      </c>
      <c r="B1089" s="110" t="s">
        <v>154</v>
      </c>
      <c r="C1089" s="119">
        <v>117100</v>
      </c>
      <c r="D1089" s="119">
        <v>0</v>
      </c>
    </row>
    <row r="1090" spans="1:4" s="91" customFormat="1" x14ac:dyDescent="0.2">
      <c r="A1090" s="109">
        <v>511300</v>
      </c>
      <c r="B1090" s="110" t="s">
        <v>155</v>
      </c>
      <c r="C1090" s="119">
        <v>70000</v>
      </c>
      <c r="D1090" s="119">
        <v>0</v>
      </c>
    </row>
    <row r="1091" spans="1:4" s="116" customFormat="1" x14ac:dyDescent="0.2">
      <c r="A1091" s="107">
        <v>630000</v>
      </c>
      <c r="B1091" s="112" t="s">
        <v>190</v>
      </c>
      <c r="C1091" s="106">
        <f>0+C1092</f>
        <v>2600000</v>
      </c>
      <c r="D1091" s="106">
        <f>0+D1092</f>
        <v>0</v>
      </c>
    </row>
    <row r="1092" spans="1:4" s="116" customFormat="1" ht="40.5" x14ac:dyDescent="0.2">
      <c r="A1092" s="107">
        <v>638000</v>
      </c>
      <c r="B1092" s="112" t="s">
        <v>126</v>
      </c>
      <c r="C1092" s="106">
        <f t="shared" ref="C1092" si="300">C1093</f>
        <v>2600000</v>
      </c>
      <c r="D1092" s="106">
        <f t="shared" ref="D1092" si="301">D1093</f>
        <v>0</v>
      </c>
    </row>
    <row r="1093" spans="1:4" s="91" customFormat="1" x14ac:dyDescent="0.2">
      <c r="A1093" s="109">
        <v>638100</v>
      </c>
      <c r="B1093" s="110" t="s">
        <v>195</v>
      </c>
      <c r="C1093" s="119">
        <v>2600000</v>
      </c>
      <c r="D1093" s="119">
        <v>0</v>
      </c>
    </row>
    <row r="1094" spans="1:4" s="91" customFormat="1" x14ac:dyDescent="0.2">
      <c r="A1094" s="150"/>
      <c r="B1094" s="144" t="s">
        <v>229</v>
      </c>
      <c r="C1094" s="148">
        <f>C1078+C1087+C1091+0</f>
        <v>105287100</v>
      </c>
      <c r="D1094" s="148">
        <f>D1078+D1087+D1091+0</f>
        <v>0</v>
      </c>
    </row>
    <row r="1095" spans="1:4" s="91" customFormat="1" x14ac:dyDescent="0.2">
      <c r="A1095" s="127"/>
      <c r="B1095" s="105"/>
      <c r="C1095" s="128"/>
      <c r="D1095" s="128"/>
    </row>
    <row r="1096" spans="1:4" s="91" customFormat="1" x14ac:dyDescent="0.2">
      <c r="A1096" s="104"/>
      <c r="B1096" s="105"/>
      <c r="C1096" s="111"/>
      <c r="D1096" s="111"/>
    </row>
    <row r="1097" spans="1:4" s="91" customFormat="1" x14ac:dyDescent="0.2">
      <c r="A1097" s="109" t="s">
        <v>576</v>
      </c>
      <c r="B1097" s="112"/>
      <c r="C1097" s="111"/>
      <c r="D1097" s="111"/>
    </row>
    <row r="1098" spans="1:4" s="91" customFormat="1" x14ac:dyDescent="0.2">
      <c r="A1098" s="109" t="s">
        <v>240</v>
      </c>
      <c r="B1098" s="112"/>
      <c r="C1098" s="111"/>
      <c r="D1098" s="111"/>
    </row>
    <row r="1099" spans="1:4" s="91" customFormat="1" x14ac:dyDescent="0.2">
      <c r="A1099" s="109" t="s">
        <v>334</v>
      </c>
      <c r="B1099" s="112"/>
      <c r="C1099" s="111"/>
      <c r="D1099" s="111"/>
    </row>
    <row r="1100" spans="1:4" s="91" customFormat="1" x14ac:dyDescent="0.2">
      <c r="A1100" s="109" t="s">
        <v>525</v>
      </c>
      <c r="B1100" s="112"/>
      <c r="C1100" s="111"/>
      <c r="D1100" s="111"/>
    </row>
    <row r="1101" spans="1:4" s="91" customFormat="1" x14ac:dyDescent="0.2">
      <c r="A1101" s="109"/>
      <c r="B1101" s="140"/>
      <c r="C1101" s="128"/>
      <c r="D1101" s="128"/>
    </row>
    <row r="1102" spans="1:4" s="91" customFormat="1" x14ac:dyDescent="0.2">
      <c r="A1102" s="107">
        <v>410000</v>
      </c>
      <c r="B1102" s="108" t="s">
        <v>87</v>
      </c>
      <c r="C1102" s="106">
        <f t="shared" ref="C1102" si="302">C1103+C1108+C1122</f>
        <v>2227900</v>
      </c>
      <c r="D1102" s="106">
        <f t="shared" ref="D1102" si="303">D1103+D1108+D1122</f>
        <v>0</v>
      </c>
    </row>
    <row r="1103" spans="1:4" s="91" customFormat="1" x14ac:dyDescent="0.2">
      <c r="A1103" s="107">
        <v>411000</v>
      </c>
      <c r="B1103" s="108" t="s">
        <v>200</v>
      </c>
      <c r="C1103" s="106">
        <f t="shared" ref="C1103" si="304">SUM(C1104:C1107)</f>
        <v>1742800</v>
      </c>
      <c r="D1103" s="106">
        <f t="shared" ref="D1103" si="305">SUM(D1104:D1107)</f>
        <v>0</v>
      </c>
    </row>
    <row r="1104" spans="1:4" s="91" customFormat="1" x14ac:dyDescent="0.2">
      <c r="A1104" s="109">
        <v>411100</v>
      </c>
      <c r="B1104" s="110" t="s">
        <v>88</v>
      </c>
      <c r="C1104" s="119">
        <v>1620000</v>
      </c>
      <c r="D1104" s="119">
        <v>0</v>
      </c>
    </row>
    <row r="1105" spans="1:4" s="91" customFormat="1" ht="40.5" x14ac:dyDescent="0.2">
      <c r="A1105" s="109">
        <v>411200</v>
      </c>
      <c r="B1105" s="110" t="s">
        <v>213</v>
      </c>
      <c r="C1105" s="119">
        <v>50000</v>
      </c>
      <c r="D1105" s="119">
        <v>0</v>
      </c>
    </row>
    <row r="1106" spans="1:4" s="91" customFormat="1" ht="40.5" x14ac:dyDescent="0.2">
      <c r="A1106" s="109">
        <v>411300</v>
      </c>
      <c r="B1106" s="110" t="s">
        <v>89</v>
      </c>
      <c r="C1106" s="119">
        <v>60000</v>
      </c>
      <c r="D1106" s="119">
        <v>0</v>
      </c>
    </row>
    <row r="1107" spans="1:4" s="91" customFormat="1" x14ac:dyDescent="0.2">
      <c r="A1107" s="109">
        <v>411400</v>
      </c>
      <c r="B1107" s="110" t="s">
        <v>90</v>
      </c>
      <c r="C1107" s="119">
        <v>12800</v>
      </c>
      <c r="D1107" s="119">
        <v>0</v>
      </c>
    </row>
    <row r="1108" spans="1:4" s="91" customFormat="1" x14ac:dyDescent="0.2">
      <c r="A1108" s="107">
        <v>412000</v>
      </c>
      <c r="B1108" s="112" t="s">
        <v>205</v>
      </c>
      <c r="C1108" s="106">
        <f t="shared" ref="C1108" si="306">SUM(C1109:C1121)</f>
        <v>481800</v>
      </c>
      <c r="D1108" s="106">
        <f t="shared" ref="D1108" si="307">SUM(D1109:D1121)</f>
        <v>0</v>
      </c>
    </row>
    <row r="1109" spans="1:4" s="91" customFormat="1" x14ac:dyDescent="0.2">
      <c r="A1109" s="117">
        <v>412100</v>
      </c>
      <c r="B1109" s="110" t="s">
        <v>91</v>
      </c>
      <c r="C1109" s="119">
        <v>4700</v>
      </c>
      <c r="D1109" s="119">
        <v>0</v>
      </c>
    </row>
    <row r="1110" spans="1:4" s="91" customFormat="1" ht="40.5" x14ac:dyDescent="0.2">
      <c r="A1110" s="109">
        <v>412200</v>
      </c>
      <c r="B1110" s="110" t="s">
        <v>214</v>
      </c>
      <c r="C1110" s="119">
        <v>70000</v>
      </c>
      <c r="D1110" s="119">
        <v>0</v>
      </c>
    </row>
    <row r="1111" spans="1:4" s="91" customFormat="1" x14ac:dyDescent="0.2">
      <c r="A1111" s="109">
        <v>412300</v>
      </c>
      <c r="B1111" s="110" t="s">
        <v>92</v>
      </c>
      <c r="C1111" s="119">
        <v>14000</v>
      </c>
      <c r="D1111" s="119">
        <v>0</v>
      </c>
    </row>
    <row r="1112" spans="1:4" s="91" customFormat="1" x14ac:dyDescent="0.2">
      <c r="A1112" s="109">
        <v>412400</v>
      </c>
      <c r="B1112" s="110" t="s">
        <v>93</v>
      </c>
      <c r="C1112" s="119">
        <v>2000</v>
      </c>
      <c r="D1112" s="119">
        <v>0</v>
      </c>
    </row>
    <row r="1113" spans="1:4" s="91" customFormat="1" x14ac:dyDescent="0.2">
      <c r="A1113" s="109">
        <v>412400</v>
      </c>
      <c r="B1113" s="110" t="s">
        <v>495</v>
      </c>
      <c r="C1113" s="119">
        <v>3000</v>
      </c>
      <c r="D1113" s="119">
        <v>0</v>
      </c>
    </row>
    <row r="1114" spans="1:4" s="91" customFormat="1" x14ac:dyDescent="0.2">
      <c r="A1114" s="109">
        <v>412500</v>
      </c>
      <c r="B1114" s="110" t="s">
        <v>94</v>
      </c>
      <c r="C1114" s="119">
        <v>14000</v>
      </c>
      <c r="D1114" s="119">
        <v>0</v>
      </c>
    </row>
    <row r="1115" spans="1:4" s="91" customFormat="1" x14ac:dyDescent="0.2">
      <c r="A1115" s="109">
        <v>412600</v>
      </c>
      <c r="B1115" s="110" t="s">
        <v>215</v>
      </c>
      <c r="C1115" s="119">
        <v>60000</v>
      </c>
      <c r="D1115" s="119">
        <v>0</v>
      </c>
    </row>
    <row r="1116" spans="1:4" s="91" customFormat="1" x14ac:dyDescent="0.2">
      <c r="A1116" s="109">
        <v>412700</v>
      </c>
      <c r="B1116" s="110" t="s">
        <v>202</v>
      </c>
      <c r="C1116" s="119">
        <v>300000</v>
      </c>
      <c r="D1116" s="119">
        <v>0</v>
      </c>
    </row>
    <row r="1117" spans="1:4" s="91" customFormat="1" x14ac:dyDescent="0.2">
      <c r="A1117" s="109">
        <v>412900</v>
      </c>
      <c r="B1117" s="110" t="s">
        <v>294</v>
      </c>
      <c r="C1117" s="119">
        <v>500</v>
      </c>
      <c r="D1117" s="119">
        <v>0</v>
      </c>
    </row>
    <row r="1118" spans="1:4" s="91" customFormat="1" x14ac:dyDescent="0.2">
      <c r="A1118" s="109">
        <v>412900</v>
      </c>
      <c r="B1118" s="110" t="s">
        <v>311</v>
      </c>
      <c r="C1118" s="119">
        <v>10099.999999999998</v>
      </c>
      <c r="D1118" s="119">
        <v>0</v>
      </c>
    </row>
    <row r="1119" spans="1:4" s="91" customFormat="1" ht="40.5" x14ac:dyDescent="0.2">
      <c r="A1119" s="109">
        <v>412900</v>
      </c>
      <c r="B1119" s="110" t="s">
        <v>312</v>
      </c>
      <c r="C1119" s="119">
        <v>100</v>
      </c>
      <c r="D1119" s="119">
        <v>0</v>
      </c>
    </row>
    <row r="1120" spans="1:4" s="91" customFormat="1" ht="40.5" x14ac:dyDescent="0.2">
      <c r="A1120" s="109">
        <v>412900</v>
      </c>
      <c r="B1120" s="110" t="s">
        <v>313</v>
      </c>
      <c r="C1120" s="119">
        <v>3300</v>
      </c>
      <c r="D1120" s="119">
        <v>0</v>
      </c>
    </row>
    <row r="1121" spans="1:4" s="91" customFormat="1" x14ac:dyDescent="0.2">
      <c r="A1121" s="109">
        <v>412900</v>
      </c>
      <c r="B1121" s="110" t="s">
        <v>296</v>
      </c>
      <c r="C1121" s="119">
        <v>100</v>
      </c>
      <c r="D1121" s="119">
        <v>0</v>
      </c>
    </row>
    <row r="1122" spans="1:4" s="116" customFormat="1" ht="40.5" x14ac:dyDescent="0.2">
      <c r="A1122" s="107">
        <v>418000</v>
      </c>
      <c r="B1122" s="112" t="s">
        <v>209</v>
      </c>
      <c r="C1122" s="106">
        <f>0+C1123</f>
        <v>3300.0000000000018</v>
      </c>
      <c r="D1122" s="106">
        <f>0+D1123</f>
        <v>0</v>
      </c>
    </row>
    <row r="1123" spans="1:4" s="91" customFormat="1" x14ac:dyDescent="0.2">
      <c r="A1123" s="109">
        <v>418400</v>
      </c>
      <c r="B1123" s="110" t="s">
        <v>146</v>
      </c>
      <c r="C1123" s="119">
        <v>3300.0000000000018</v>
      </c>
      <c r="D1123" s="119">
        <v>0</v>
      </c>
    </row>
    <row r="1124" spans="1:4" s="91" customFormat="1" x14ac:dyDescent="0.2">
      <c r="A1124" s="107">
        <v>510000</v>
      </c>
      <c r="B1124" s="112" t="s">
        <v>151</v>
      </c>
      <c r="C1124" s="106">
        <f>C1125+C1128</f>
        <v>28500</v>
      </c>
      <c r="D1124" s="106">
        <f t="shared" ref="D1124" si="308">D1125+D1128</f>
        <v>0</v>
      </c>
    </row>
    <row r="1125" spans="1:4" s="91" customFormat="1" x14ac:dyDescent="0.2">
      <c r="A1125" s="107">
        <v>511000</v>
      </c>
      <c r="B1125" s="112" t="s">
        <v>152</v>
      </c>
      <c r="C1125" s="106">
        <f t="shared" ref="C1125" si="309">SUM(C1126:C1127)</f>
        <v>25800</v>
      </c>
      <c r="D1125" s="106">
        <f t="shared" ref="D1125" si="310">SUM(D1126:D1127)</f>
        <v>0</v>
      </c>
    </row>
    <row r="1126" spans="1:4" s="91" customFormat="1" ht="40.5" x14ac:dyDescent="0.2">
      <c r="A1126" s="109">
        <v>511200</v>
      </c>
      <c r="B1126" s="110" t="s">
        <v>154</v>
      </c>
      <c r="C1126" s="119">
        <v>800</v>
      </c>
      <c r="D1126" s="119">
        <v>0</v>
      </c>
    </row>
    <row r="1127" spans="1:4" s="91" customFormat="1" x14ac:dyDescent="0.2">
      <c r="A1127" s="109">
        <v>511300</v>
      </c>
      <c r="B1127" s="110" t="s">
        <v>155</v>
      </c>
      <c r="C1127" s="119">
        <v>25000</v>
      </c>
      <c r="D1127" s="119">
        <v>0</v>
      </c>
    </row>
    <row r="1128" spans="1:4" s="91" customFormat="1" ht="40.5" x14ac:dyDescent="0.2">
      <c r="A1128" s="107">
        <v>516000</v>
      </c>
      <c r="B1128" s="112" t="s">
        <v>162</v>
      </c>
      <c r="C1128" s="106">
        <f>C1129</f>
        <v>2700</v>
      </c>
      <c r="D1128" s="106">
        <f t="shared" ref="D1128" si="311">D1129</f>
        <v>0</v>
      </c>
    </row>
    <row r="1129" spans="1:4" s="91" customFormat="1" x14ac:dyDescent="0.2">
      <c r="A1129" s="109">
        <v>516100</v>
      </c>
      <c r="B1129" s="110" t="s">
        <v>162</v>
      </c>
      <c r="C1129" s="119">
        <v>2700</v>
      </c>
      <c r="D1129" s="119">
        <v>0</v>
      </c>
    </row>
    <row r="1130" spans="1:4" s="116" customFormat="1" x14ac:dyDescent="0.2">
      <c r="A1130" s="107">
        <v>630000</v>
      </c>
      <c r="B1130" s="112" t="s">
        <v>190</v>
      </c>
      <c r="C1130" s="106">
        <f t="shared" ref="C1130" si="312">C1131+C1133</f>
        <v>20000</v>
      </c>
      <c r="D1130" s="106">
        <f t="shared" ref="D1130" si="313">D1131+D1133</f>
        <v>0</v>
      </c>
    </row>
    <row r="1131" spans="1:4" s="116" customFormat="1" x14ac:dyDescent="0.2">
      <c r="A1131" s="107">
        <v>631000</v>
      </c>
      <c r="B1131" s="112" t="s">
        <v>125</v>
      </c>
      <c r="C1131" s="106">
        <f t="shared" ref="C1131" si="314">C1132</f>
        <v>0</v>
      </c>
      <c r="D1131" s="106">
        <f t="shared" ref="D1131" si="315">D1132</f>
        <v>0</v>
      </c>
    </row>
    <row r="1132" spans="1:4" s="91" customFormat="1" x14ac:dyDescent="0.2">
      <c r="A1132" s="109">
        <v>631900</v>
      </c>
      <c r="B1132" s="110" t="s">
        <v>328</v>
      </c>
      <c r="C1132" s="119">
        <v>0</v>
      </c>
      <c r="D1132" s="119">
        <v>0</v>
      </c>
    </row>
    <row r="1133" spans="1:4" s="91" customFormat="1" ht="40.5" x14ac:dyDescent="0.2">
      <c r="A1133" s="107">
        <v>638000</v>
      </c>
      <c r="B1133" s="112" t="s">
        <v>126</v>
      </c>
      <c r="C1133" s="106">
        <f t="shared" ref="C1133" si="316">+C1134</f>
        <v>20000</v>
      </c>
      <c r="D1133" s="106">
        <f t="shared" ref="D1133" si="317">+D1134</f>
        <v>0</v>
      </c>
    </row>
    <row r="1134" spans="1:4" s="91" customFormat="1" x14ac:dyDescent="0.2">
      <c r="A1134" s="109">
        <v>638100</v>
      </c>
      <c r="B1134" s="110" t="s">
        <v>195</v>
      </c>
      <c r="C1134" s="119">
        <v>20000</v>
      </c>
      <c r="D1134" s="119">
        <v>0</v>
      </c>
    </row>
    <row r="1135" spans="1:4" s="91" customFormat="1" x14ac:dyDescent="0.2">
      <c r="A1135" s="98"/>
      <c r="B1135" s="144" t="s">
        <v>229</v>
      </c>
      <c r="C1135" s="148">
        <f>C1102+C1124+C1130</f>
        <v>2276400</v>
      </c>
      <c r="D1135" s="148">
        <f>D1102+D1124+D1130</f>
        <v>0</v>
      </c>
    </row>
    <row r="1136" spans="1:4" s="91" customFormat="1" x14ac:dyDescent="0.2">
      <c r="A1136" s="101"/>
      <c r="B1136" s="105"/>
      <c r="C1136" s="128"/>
      <c r="D1136" s="128"/>
    </row>
    <row r="1137" spans="1:4" s="91" customFormat="1" x14ac:dyDescent="0.2">
      <c r="A1137" s="104"/>
      <c r="B1137" s="105"/>
      <c r="C1137" s="111"/>
      <c r="D1137" s="111"/>
    </row>
    <row r="1138" spans="1:4" s="91" customFormat="1" x14ac:dyDescent="0.2">
      <c r="A1138" s="109" t="s">
        <v>577</v>
      </c>
      <c r="B1138" s="112"/>
      <c r="C1138" s="111"/>
      <c r="D1138" s="111"/>
    </row>
    <row r="1139" spans="1:4" s="91" customFormat="1" x14ac:dyDescent="0.2">
      <c r="A1139" s="109" t="s">
        <v>240</v>
      </c>
      <c r="B1139" s="112"/>
      <c r="C1139" s="111"/>
      <c r="D1139" s="111"/>
    </row>
    <row r="1140" spans="1:4" s="91" customFormat="1" x14ac:dyDescent="0.2">
      <c r="A1140" s="109" t="s">
        <v>359</v>
      </c>
      <c r="B1140" s="112"/>
      <c r="C1140" s="111"/>
      <c r="D1140" s="111"/>
    </row>
    <row r="1141" spans="1:4" s="91" customFormat="1" x14ac:dyDescent="0.2">
      <c r="A1141" s="109" t="s">
        <v>578</v>
      </c>
      <c r="B1141" s="112"/>
      <c r="C1141" s="111"/>
      <c r="D1141" s="111"/>
    </row>
    <row r="1142" spans="1:4" s="91" customFormat="1" x14ac:dyDescent="0.2">
      <c r="A1142" s="109"/>
      <c r="B1142" s="140"/>
      <c r="C1142" s="128"/>
      <c r="D1142" s="128"/>
    </row>
    <row r="1143" spans="1:4" s="91" customFormat="1" x14ac:dyDescent="0.2">
      <c r="A1143" s="107">
        <v>410000</v>
      </c>
      <c r="B1143" s="108" t="s">
        <v>87</v>
      </c>
      <c r="C1143" s="106">
        <f t="shared" ref="C1143" si="318">C1144+C1149</f>
        <v>17646700</v>
      </c>
      <c r="D1143" s="106">
        <f t="shared" ref="D1143" si="319">D1144+D1149</f>
        <v>0</v>
      </c>
    </row>
    <row r="1144" spans="1:4" s="91" customFormat="1" x14ac:dyDescent="0.2">
      <c r="A1144" s="107">
        <v>411000</v>
      </c>
      <c r="B1144" s="108" t="s">
        <v>200</v>
      </c>
      <c r="C1144" s="106">
        <f t="shared" ref="C1144" si="320">SUM(C1145:C1148)</f>
        <v>17005000</v>
      </c>
      <c r="D1144" s="106">
        <f t="shared" ref="D1144" si="321">SUM(D1145:D1148)</f>
        <v>0</v>
      </c>
    </row>
    <row r="1145" spans="1:4" s="91" customFormat="1" x14ac:dyDescent="0.2">
      <c r="A1145" s="109">
        <v>411100</v>
      </c>
      <c r="B1145" s="110" t="s">
        <v>88</v>
      </c>
      <c r="C1145" s="119">
        <v>16200000</v>
      </c>
      <c r="D1145" s="119">
        <v>0</v>
      </c>
    </row>
    <row r="1146" spans="1:4" s="91" customFormat="1" ht="40.5" x14ac:dyDescent="0.2">
      <c r="A1146" s="109">
        <v>411200</v>
      </c>
      <c r="B1146" s="110" t="s">
        <v>213</v>
      </c>
      <c r="C1146" s="119">
        <v>350000</v>
      </c>
      <c r="D1146" s="119">
        <v>0</v>
      </c>
    </row>
    <row r="1147" spans="1:4" s="91" customFormat="1" ht="40.5" x14ac:dyDescent="0.2">
      <c r="A1147" s="109">
        <v>411300</v>
      </c>
      <c r="B1147" s="110" t="s">
        <v>89</v>
      </c>
      <c r="C1147" s="119">
        <v>320000</v>
      </c>
      <c r="D1147" s="119">
        <v>0</v>
      </c>
    </row>
    <row r="1148" spans="1:4" s="91" customFormat="1" x14ac:dyDescent="0.2">
      <c r="A1148" s="109">
        <v>411400</v>
      </c>
      <c r="B1148" s="110" t="s">
        <v>90</v>
      </c>
      <c r="C1148" s="119">
        <v>135000</v>
      </c>
      <c r="D1148" s="119">
        <v>0</v>
      </c>
    </row>
    <row r="1149" spans="1:4" s="91" customFormat="1" x14ac:dyDescent="0.2">
      <c r="A1149" s="107">
        <v>412000</v>
      </c>
      <c r="B1149" s="112" t="s">
        <v>205</v>
      </c>
      <c r="C1149" s="106">
        <f>SUM(C1150:C1157)</f>
        <v>641700</v>
      </c>
      <c r="D1149" s="106">
        <f>SUM(D1150:D1157)</f>
        <v>0</v>
      </c>
    </row>
    <row r="1150" spans="1:4" s="91" customFormat="1" x14ac:dyDescent="0.2">
      <c r="A1150" s="109">
        <v>412100</v>
      </c>
      <c r="B1150" s="110" t="s">
        <v>91</v>
      </c>
      <c r="C1150" s="119">
        <v>9100</v>
      </c>
      <c r="D1150" s="119">
        <v>0</v>
      </c>
    </row>
    <row r="1151" spans="1:4" s="91" customFormat="1" ht="40.5" x14ac:dyDescent="0.2">
      <c r="A1151" s="109">
        <v>412200</v>
      </c>
      <c r="B1151" s="110" t="s">
        <v>214</v>
      </c>
      <c r="C1151" s="119">
        <v>450000</v>
      </c>
      <c r="D1151" s="119">
        <v>0</v>
      </c>
    </row>
    <row r="1152" spans="1:4" s="91" customFormat="1" x14ac:dyDescent="0.2">
      <c r="A1152" s="109">
        <v>412300</v>
      </c>
      <c r="B1152" s="110" t="s">
        <v>92</v>
      </c>
      <c r="C1152" s="119">
        <v>20000</v>
      </c>
      <c r="D1152" s="119">
        <v>0</v>
      </c>
    </row>
    <row r="1153" spans="1:4" s="91" customFormat="1" x14ac:dyDescent="0.2">
      <c r="A1153" s="109">
        <v>412400</v>
      </c>
      <c r="B1153" s="110" t="s">
        <v>93</v>
      </c>
      <c r="C1153" s="119">
        <v>400</v>
      </c>
      <c r="D1153" s="119">
        <v>0</v>
      </c>
    </row>
    <row r="1154" spans="1:4" s="91" customFormat="1" x14ac:dyDescent="0.2">
      <c r="A1154" s="109">
        <v>412500</v>
      </c>
      <c r="B1154" s="110" t="s">
        <v>94</v>
      </c>
      <c r="C1154" s="119">
        <v>4700</v>
      </c>
      <c r="D1154" s="119">
        <v>0</v>
      </c>
    </row>
    <row r="1155" spans="1:4" s="91" customFormat="1" x14ac:dyDescent="0.2">
      <c r="A1155" s="109">
        <v>412700</v>
      </c>
      <c r="B1155" s="110" t="s">
        <v>202</v>
      </c>
      <c r="C1155" s="119">
        <v>15500</v>
      </c>
      <c r="D1155" s="119">
        <v>0</v>
      </c>
    </row>
    <row r="1156" spans="1:4" s="91" customFormat="1" x14ac:dyDescent="0.2">
      <c r="A1156" s="109">
        <v>412900</v>
      </c>
      <c r="B1156" s="114" t="s">
        <v>294</v>
      </c>
      <c r="C1156" s="119">
        <v>110000</v>
      </c>
      <c r="D1156" s="119">
        <v>0</v>
      </c>
    </row>
    <row r="1157" spans="1:4" s="91" customFormat="1" ht="40.5" x14ac:dyDescent="0.2">
      <c r="A1157" s="109">
        <v>412900</v>
      </c>
      <c r="B1157" s="114" t="s">
        <v>313</v>
      </c>
      <c r="C1157" s="119">
        <v>32000</v>
      </c>
      <c r="D1157" s="119">
        <v>0</v>
      </c>
    </row>
    <row r="1158" spans="1:4" s="116" customFormat="1" x14ac:dyDescent="0.2">
      <c r="A1158" s="107">
        <v>510000</v>
      </c>
      <c r="B1158" s="112" t="s">
        <v>151</v>
      </c>
      <c r="C1158" s="106">
        <f>C1159+0+C1162</f>
        <v>258700</v>
      </c>
      <c r="D1158" s="106">
        <f>D1159+0+D1162</f>
        <v>0</v>
      </c>
    </row>
    <row r="1159" spans="1:4" s="116" customFormat="1" x14ac:dyDescent="0.2">
      <c r="A1159" s="107">
        <v>511000</v>
      </c>
      <c r="B1159" s="112" t="s">
        <v>152</v>
      </c>
      <c r="C1159" s="106">
        <f>SUM(C1160:C1161)</f>
        <v>15000</v>
      </c>
      <c r="D1159" s="106">
        <f>SUM(D1160:D1161)</f>
        <v>0</v>
      </c>
    </row>
    <row r="1160" spans="1:4" s="91" customFormat="1" ht="40.5" x14ac:dyDescent="0.2">
      <c r="A1160" s="117">
        <v>511200</v>
      </c>
      <c r="B1160" s="110" t="s">
        <v>154</v>
      </c>
      <c r="C1160" s="119">
        <v>0</v>
      </c>
      <c r="D1160" s="119">
        <v>0</v>
      </c>
    </row>
    <row r="1161" spans="1:4" s="91" customFormat="1" x14ac:dyDescent="0.2">
      <c r="A1161" s="109">
        <v>511300</v>
      </c>
      <c r="B1161" s="110" t="s">
        <v>155</v>
      </c>
      <c r="C1161" s="119">
        <v>15000</v>
      </c>
      <c r="D1161" s="119">
        <v>0</v>
      </c>
    </row>
    <row r="1162" spans="1:4" s="116" customFormat="1" ht="40.5" x14ac:dyDescent="0.2">
      <c r="A1162" s="107">
        <v>518000</v>
      </c>
      <c r="B1162" s="112" t="s">
        <v>163</v>
      </c>
      <c r="C1162" s="106">
        <f t="shared" ref="C1162" si="322">C1163</f>
        <v>243700</v>
      </c>
      <c r="D1162" s="106">
        <f t="shared" ref="D1162" si="323">D1163</f>
        <v>0</v>
      </c>
    </row>
    <row r="1163" spans="1:4" s="91" customFormat="1" x14ac:dyDescent="0.2">
      <c r="A1163" s="117">
        <v>518100</v>
      </c>
      <c r="B1163" s="110" t="s">
        <v>163</v>
      </c>
      <c r="C1163" s="119">
        <v>243700</v>
      </c>
      <c r="D1163" s="119">
        <v>0</v>
      </c>
    </row>
    <row r="1164" spans="1:4" s="116" customFormat="1" x14ac:dyDescent="0.2">
      <c r="A1164" s="107">
        <v>630000</v>
      </c>
      <c r="B1164" s="112" t="s">
        <v>190</v>
      </c>
      <c r="C1164" s="106">
        <f>0+C1165</f>
        <v>280000</v>
      </c>
      <c r="D1164" s="106">
        <f>0+D1165</f>
        <v>0</v>
      </c>
    </row>
    <row r="1165" spans="1:4" s="116" customFormat="1" ht="40.5" x14ac:dyDescent="0.2">
      <c r="A1165" s="107">
        <v>638000</v>
      </c>
      <c r="B1165" s="112" t="s">
        <v>126</v>
      </c>
      <c r="C1165" s="106">
        <f t="shared" ref="C1165" si="324">C1166</f>
        <v>280000</v>
      </c>
      <c r="D1165" s="106">
        <f t="shared" ref="D1165" si="325">D1166</f>
        <v>0</v>
      </c>
    </row>
    <row r="1166" spans="1:4" s="91" customFormat="1" x14ac:dyDescent="0.2">
      <c r="A1166" s="109">
        <v>638100</v>
      </c>
      <c r="B1166" s="110" t="s">
        <v>195</v>
      </c>
      <c r="C1166" s="119">
        <v>280000</v>
      </c>
      <c r="D1166" s="119">
        <v>0</v>
      </c>
    </row>
    <row r="1167" spans="1:4" s="91" customFormat="1" x14ac:dyDescent="0.2">
      <c r="A1167" s="150"/>
      <c r="B1167" s="144" t="s">
        <v>229</v>
      </c>
      <c r="C1167" s="148">
        <f>C1143+0+C1158+C1164</f>
        <v>18185400</v>
      </c>
      <c r="D1167" s="148">
        <f>D1143+0+D1158+D1164</f>
        <v>0</v>
      </c>
    </row>
    <row r="1168" spans="1:4" s="91" customFormat="1" x14ac:dyDescent="0.2">
      <c r="A1168" s="101"/>
      <c r="B1168" s="110"/>
      <c r="C1168" s="111"/>
      <c r="D1168" s="111"/>
    </row>
    <row r="1169" spans="1:4" s="91" customFormat="1" x14ac:dyDescent="0.2">
      <c r="A1169" s="104"/>
      <c r="B1169" s="105"/>
      <c r="C1169" s="111"/>
      <c r="D1169" s="111"/>
    </row>
    <row r="1170" spans="1:4" s="91" customFormat="1" x14ac:dyDescent="0.2">
      <c r="A1170" s="109" t="s">
        <v>579</v>
      </c>
      <c r="B1170" s="112"/>
      <c r="C1170" s="111"/>
      <c r="D1170" s="111"/>
    </row>
    <row r="1171" spans="1:4" s="91" customFormat="1" x14ac:dyDescent="0.2">
      <c r="A1171" s="109" t="s">
        <v>240</v>
      </c>
      <c r="B1171" s="112"/>
      <c r="C1171" s="111"/>
      <c r="D1171" s="111"/>
    </row>
    <row r="1172" spans="1:4" s="91" customFormat="1" x14ac:dyDescent="0.2">
      <c r="A1172" s="109" t="s">
        <v>335</v>
      </c>
      <c r="B1172" s="112"/>
      <c r="C1172" s="111"/>
      <c r="D1172" s="111"/>
    </row>
    <row r="1173" spans="1:4" s="91" customFormat="1" x14ac:dyDescent="0.2">
      <c r="A1173" s="109" t="s">
        <v>525</v>
      </c>
      <c r="B1173" s="112"/>
      <c r="C1173" s="111"/>
      <c r="D1173" s="111"/>
    </row>
    <row r="1174" spans="1:4" s="91" customFormat="1" x14ac:dyDescent="0.2">
      <c r="A1174" s="109"/>
      <c r="B1174" s="140"/>
      <c r="C1174" s="128"/>
      <c r="D1174" s="128"/>
    </row>
    <row r="1175" spans="1:4" s="91" customFormat="1" x14ac:dyDescent="0.2">
      <c r="A1175" s="107">
        <v>410000</v>
      </c>
      <c r="B1175" s="108" t="s">
        <v>87</v>
      </c>
      <c r="C1175" s="106">
        <f t="shared" ref="C1175" si="326">C1176+C1181</f>
        <v>930100</v>
      </c>
      <c r="D1175" s="106">
        <f t="shared" ref="D1175" si="327">D1176+D1181</f>
        <v>0</v>
      </c>
    </row>
    <row r="1176" spans="1:4" s="91" customFormat="1" x14ac:dyDescent="0.2">
      <c r="A1176" s="107">
        <v>411000</v>
      </c>
      <c r="B1176" s="108" t="s">
        <v>200</v>
      </c>
      <c r="C1176" s="106">
        <f t="shared" ref="C1176" si="328">SUM(C1177:C1180)</f>
        <v>923600</v>
      </c>
      <c r="D1176" s="106">
        <f t="shared" ref="D1176" si="329">SUM(D1177:D1180)</f>
        <v>0</v>
      </c>
    </row>
    <row r="1177" spans="1:4" s="91" customFormat="1" x14ac:dyDescent="0.2">
      <c r="A1177" s="109">
        <v>411100</v>
      </c>
      <c r="B1177" s="110" t="s">
        <v>88</v>
      </c>
      <c r="C1177" s="119">
        <v>840000</v>
      </c>
      <c r="D1177" s="119">
        <v>0</v>
      </c>
    </row>
    <row r="1178" spans="1:4" s="91" customFormat="1" ht="40.5" x14ac:dyDescent="0.2">
      <c r="A1178" s="109">
        <v>411200</v>
      </c>
      <c r="B1178" s="110" t="s">
        <v>213</v>
      </c>
      <c r="C1178" s="119">
        <v>21900</v>
      </c>
      <c r="D1178" s="119">
        <v>0</v>
      </c>
    </row>
    <row r="1179" spans="1:4" s="91" customFormat="1" ht="40.5" x14ac:dyDescent="0.2">
      <c r="A1179" s="109">
        <v>411300</v>
      </c>
      <c r="B1179" s="110" t="s">
        <v>89</v>
      </c>
      <c r="C1179" s="119">
        <v>55000</v>
      </c>
      <c r="D1179" s="119">
        <v>0</v>
      </c>
    </row>
    <row r="1180" spans="1:4" s="91" customFormat="1" x14ac:dyDescent="0.2">
      <c r="A1180" s="109">
        <v>411400</v>
      </c>
      <c r="B1180" s="110" t="s">
        <v>90</v>
      </c>
      <c r="C1180" s="119">
        <v>6700</v>
      </c>
      <c r="D1180" s="119">
        <v>0</v>
      </c>
    </row>
    <row r="1181" spans="1:4" s="91" customFormat="1" x14ac:dyDescent="0.2">
      <c r="A1181" s="107">
        <v>412000</v>
      </c>
      <c r="B1181" s="112" t="s">
        <v>205</v>
      </c>
      <c r="C1181" s="106">
        <f>SUM(C1182:C1184)</f>
        <v>6500</v>
      </c>
      <c r="D1181" s="106">
        <f>SUM(D1182:D1184)</f>
        <v>0</v>
      </c>
    </row>
    <row r="1182" spans="1:4" s="91" customFormat="1" ht="40.5" x14ac:dyDescent="0.2">
      <c r="A1182" s="109">
        <v>412200</v>
      </c>
      <c r="B1182" s="110" t="s">
        <v>214</v>
      </c>
      <c r="C1182" s="119">
        <v>3500</v>
      </c>
      <c r="D1182" s="119">
        <v>0</v>
      </c>
    </row>
    <row r="1183" spans="1:4" s="91" customFormat="1" x14ac:dyDescent="0.2">
      <c r="A1183" s="109">
        <v>412700</v>
      </c>
      <c r="B1183" s="110" t="s">
        <v>202</v>
      </c>
      <c r="C1183" s="119">
        <v>1100</v>
      </c>
      <c r="D1183" s="119">
        <v>0</v>
      </c>
    </row>
    <row r="1184" spans="1:4" s="91" customFormat="1" ht="40.5" x14ac:dyDescent="0.2">
      <c r="A1184" s="109">
        <v>412900</v>
      </c>
      <c r="B1184" s="114" t="s">
        <v>313</v>
      </c>
      <c r="C1184" s="119">
        <v>1900</v>
      </c>
      <c r="D1184" s="119">
        <v>0</v>
      </c>
    </row>
    <row r="1185" spans="1:4" s="116" customFormat="1" x14ac:dyDescent="0.2">
      <c r="A1185" s="107">
        <v>630000</v>
      </c>
      <c r="B1185" s="112" t="s">
        <v>190</v>
      </c>
      <c r="C1185" s="106">
        <f t="shared" ref="C1185:C1186" si="330">C1186</f>
        <v>25000</v>
      </c>
      <c r="D1185" s="106">
        <f t="shared" ref="D1185:D1186" si="331">D1186</f>
        <v>0</v>
      </c>
    </row>
    <row r="1186" spans="1:4" s="116" customFormat="1" ht="40.5" x14ac:dyDescent="0.2">
      <c r="A1186" s="107">
        <v>638000</v>
      </c>
      <c r="B1186" s="112" t="s">
        <v>126</v>
      </c>
      <c r="C1186" s="106">
        <f t="shared" si="330"/>
        <v>25000</v>
      </c>
      <c r="D1186" s="106">
        <f t="shared" si="331"/>
        <v>0</v>
      </c>
    </row>
    <row r="1187" spans="1:4" s="91" customFormat="1" x14ac:dyDescent="0.2">
      <c r="A1187" s="109">
        <v>638100</v>
      </c>
      <c r="B1187" s="110" t="s">
        <v>195</v>
      </c>
      <c r="C1187" s="119">
        <v>25000</v>
      </c>
      <c r="D1187" s="119">
        <v>0</v>
      </c>
    </row>
    <row r="1188" spans="1:4" s="91" customFormat="1" x14ac:dyDescent="0.2">
      <c r="A1188" s="150"/>
      <c r="B1188" s="144" t="s">
        <v>229</v>
      </c>
      <c r="C1188" s="148">
        <f>C1175+0+0+C1185</f>
        <v>955100</v>
      </c>
      <c r="D1188" s="148">
        <f>D1175+0+0+D1185</f>
        <v>0</v>
      </c>
    </row>
    <row r="1189" spans="1:4" s="91" customFormat="1" x14ac:dyDescent="0.2">
      <c r="A1189" s="101"/>
      <c r="B1189" s="110"/>
      <c r="C1189" s="111"/>
      <c r="D1189" s="111"/>
    </row>
    <row r="1190" spans="1:4" s="91" customFormat="1" x14ac:dyDescent="0.2">
      <c r="A1190" s="104"/>
      <c r="B1190" s="105"/>
      <c r="C1190" s="111"/>
      <c r="D1190" s="111"/>
    </row>
    <row r="1191" spans="1:4" s="91" customFormat="1" x14ac:dyDescent="0.2">
      <c r="A1191" s="109" t="s">
        <v>580</v>
      </c>
      <c r="B1191" s="112"/>
      <c r="C1191" s="111"/>
      <c r="D1191" s="111"/>
    </row>
    <row r="1192" spans="1:4" s="91" customFormat="1" x14ac:dyDescent="0.2">
      <c r="A1192" s="109" t="s">
        <v>240</v>
      </c>
      <c r="B1192" s="112"/>
      <c r="C1192" s="111"/>
      <c r="D1192" s="111"/>
    </row>
    <row r="1193" spans="1:4" s="91" customFormat="1" x14ac:dyDescent="0.2">
      <c r="A1193" s="109" t="s">
        <v>336</v>
      </c>
      <c r="B1193" s="112"/>
      <c r="C1193" s="111"/>
      <c r="D1193" s="111"/>
    </row>
    <row r="1194" spans="1:4" s="91" customFormat="1" x14ac:dyDescent="0.2">
      <c r="A1194" s="109" t="s">
        <v>525</v>
      </c>
      <c r="B1194" s="112"/>
      <c r="C1194" s="111"/>
      <c r="D1194" s="111"/>
    </row>
    <row r="1195" spans="1:4" s="91" customFormat="1" x14ac:dyDescent="0.2">
      <c r="A1195" s="109"/>
      <c r="B1195" s="140"/>
      <c r="C1195" s="128"/>
      <c r="D1195" s="128"/>
    </row>
    <row r="1196" spans="1:4" s="91" customFormat="1" x14ac:dyDescent="0.2">
      <c r="A1196" s="107">
        <v>410000</v>
      </c>
      <c r="B1196" s="108" t="s">
        <v>87</v>
      </c>
      <c r="C1196" s="106">
        <f>C1197+C1202+0+0</f>
        <v>1022200</v>
      </c>
      <c r="D1196" s="106">
        <f>D1197+D1202+0+0</f>
        <v>199700</v>
      </c>
    </row>
    <row r="1197" spans="1:4" s="91" customFormat="1" x14ac:dyDescent="0.2">
      <c r="A1197" s="107">
        <v>411000</v>
      </c>
      <c r="B1197" s="108" t="s">
        <v>200</v>
      </c>
      <c r="C1197" s="106">
        <f t="shared" ref="C1197" si="332">SUM(C1198:C1201)</f>
        <v>921600</v>
      </c>
      <c r="D1197" s="106">
        <f t="shared" ref="D1197" si="333">SUM(D1198:D1201)</f>
        <v>2500</v>
      </c>
    </row>
    <row r="1198" spans="1:4" s="91" customFormat="1" x14ac:dyDescent="0.2">
      <c r="A1198" s="109">
        <v>411100</v>
      </c>
      <c r="B1198" s="110" t="s">
        <v>88</v>
      </c>
      <c r="C1198" s="119">
        <v>886000</v>
      </c>
      <c r="D1198" s="111">
        <v>0</v>
      </c>
    </row>
    <row r="1199" spans="1:4" s="91" customFormat="1" ht="40.5" x14ac:dyDescent="0.2">
      <c r="A1199" s="109">
        <v>411200</v>
      </c>
      <c r="B1199" s="110" t="s">
        <v>213</v>
      </c>
      <c r="C1199" s="119">
        <v>25400</v>
      </c>
      <c r="D1199" s="111">
        <v>2500</v>
      </c>
    </row>
    <row r="1200" spans="1:4" s="91" customFormat="1" ht="40.5" x14ac:dyDescent="0.2">
      <c r="A1200" s="109">
        <v>411300</v>
      </c>
      <c r="B1200" s="110" t="s">
        <v>89</v>
      </c>
      <c r="C1200" s="119">
        <v>4500</v>
      </c>
      <c r="D1200" s="111">
        <v>0</v>
      </c>
    </row>
    <row r="1201" spans="1:4" s="91" customFormat="1" x14ac:dyDescent="0.2">
      <c r="A1201" s="109">
        <v>411400</v>
      </c>
      <c r="B1201" s="110" t="s">
        <v>90</v>
      </c>
      <c r="C1201" s="119">
        <v>5700</v>
      </c>
      <c r="D1201" s="111">
        <v>0</v>
      </c>
    </row>
    <row r="1202" spans="1:4" s="91" customFormat="1" x14ac:dyDescent="0.2">
      <c r="A1202" s="107">
        <v>412000</v>
      </c>
      <c r="B1202" s="112" t="s">
        <v>205</v>
      </c>
      <c r="C1202" s="106">
        <f>SUM(C1203:C1214)</f>
        <v>100600</v>
      </c>
      <c r="D1202" s="106">
        <f>SUM(D1203:D1214)</f>
        <v>197200</v>
      </c>
    </row>
    <row r="1203" spans="1:4" s="91" customFormat="1" x14ac:dyDescent="0.2">
      <c r="A1203" s="117">
        <v>412100</v>
      </c>
      <c r="B1203" s="110" t="s">
        <v>91</v>
      </c>
      <c r="C1203" s="119">
        <v>500</v>
      </c>
      <c r="D1203" s="111">
        <v>0</v>
      </c>
    </row>
    <row r="1204" spans="1:4" s="91" customFormat="1" ht="40.5" x14ac:dyDescent="0.2">
      <c r="A1204" s="109">
        <v>412200</v>
      </c>
      <c r="B1204" s="110" t="s">
        <v>214</v>
      </c>
      <c r="C1204" s="119">
        <v>45500</v>
      </c>
      <c r="D1204" s="111">
        <v>1700</v>
      </c>
    </row>
    <row r="1205" spans="1:4" s="91" customFormat="1" x14ac:dyDescent="0.2">
      <c r="A1205" s="109">
        <v>412300</v>
      </c>
      <c r="B1205" s="110" t="s">
        <v>92</v>
      </c>
      <c r="C1205" s="119">
        <v>6000</v>
      </c>
      <c r="D1205" s="111">
        <v>1000</v>
      </c>
    </row>
    <row r="1206" spans="1:4" s="91" customFormat="1" x14ac:dyDescent="0.2">
      <c r="A1206" s="109">
        <v>412400</v>
      </c>
      <c r="B1206" s="110" t="s">
        <v>93</v>
      </c>
      <c r="C1206" s="119">
        <v>0</v>
      </c>
      <c r="D1206" s="111">
        <v>1000</v>
      </c>
    </row>
    <row r="1207" spans="1:4" s="91" customFormat="1" x14ac:dyDescent="0.2">
      <c r="A1207" s="109">
        <v>412500</v>
      </c>
      <c r="B1207" s="110" t="s">
        <v>94</v>
      </c>
      <c r="C1207" s="119">
        <v>5000</v>
      </c>
      <c r="D1207" s="119">
        <v>0</v>
      </c>
    </row>
    <row r="1208" spans="1:4" s="91" customFormat="1" x14ac:dyDescent="0.2">
      <c r="A1208" s="109">
        <v>412600</v>
      </c>
      <c r="B1208" s="110" t="s">
        <v>215</v>
      </c>
      <c r="C1208" s="119">
        <v>6000</v>
      </c>
      <c r="D1208" s="111">
        <v>5300</v>
      </c>
    </row>
    <row r="1209" spans="1:4" s="91" customFormat="1" x14ac:dyDescent="0.2">
      <c r="A1209" s="109">
        <v>412700</v>
      </c>
      <c r="B1209" s="110" t="s">
        <v>202</v>
      </c>
      <c r="C1209" s="119">
        <v>20000</v>
      </c>
      <c r="D1209" s="111">
        <v>55100</v>
      </c>
    </row>
    <row r="1210" spans="1:4" s="91" customFormat="1" x14ac:dyDescent="0.2">
      <c r="A1210" s="109">
        <v>412900</v>
      </c>
      <c r="B1210" s="110" t="s">
        <v>294</v>
      </c>
      <c r="C1210" s="119">
        <v>15000</v>
      </c>
      <c r="D1210" s="111">
        <v>0</v>
      </c>
    </row>
    <row r="1211" spans="1:4" s="91" customFormat="1" x14ac:dyDescent="0.2">
      <c r="A1211" s="109">
        <v>412900</v>
      </c>
      <c r="B1211" s="114" t="s">
        <v>311</v>
      </c>
      <c r="C1211" s="119">
        <v>600</v>
      </c>
      <c r="D1211" s="111">
        <v>0</v>
      </c>
    </row>
    <row r="1212" spans="1:4" s="91" customFormat="1" ht="40.5" x14ac:dyDescent="0.2">
      <c r="A1212" s="109">
        <v>412900</v>
      </c>
      <c r="B1212" s="114" t="s">
        <v>312</v>
      </c>
      <c r="C1212" s="119">
        <v>200</v>
      </c>
      <c r="D1212" s="111">
        <v>0</v>
      </c>
    </row>
    <row r="1213" spans="1:4" s="91" customFormat="1" ht="40.5" x14ac:dyDescent="0.2">
      <c r="A1213" s="109">
        <v>412900</v>
      </c>
      <c r="B1213" s="114" t="s">
        <v>313</v>
      </c>
      <c r="C1213" s="119">
        <v>1800</v>
      </c>
      <c r="D1213" s="111">
        <v>0</v>
      </c>
    </row>
    <row r="1214" spans="1:4" s="91" customFormat="1" x14ac:dyDescent="0.2">
      <c r="A1214" s="109">
        <v>412900</v>
      </c>
      <c r="B1214" s="114" t="s">
        <v>296</v>
      </c>
      <c r="C1214" s="119">
        <v>0</v>
      </c>
      <c r="D1214" s="111">
        <v>133100</v>
      </c>
    </row>
    <row r="1215" spans="1:4" s="116" customFormat="1" x14ac:dyDescent="0.2">
      <c r="A1215" s="107">
        <v>510000</v>
      </c>
      <c r="B1215" s="112" t="s">
        <v>151</v>
      </c>
      <c r="C1215" s="106">
        <f>C1216+0</f>
        <v>0</v>
      </c>
      <c r="D1215" s="106">
        <f>D1216+0</f>
        <v>1000</v>
      </c>
    </row>
    <row r="1216" spans="1:4" s="116" customFormat="1" x14ac:dyDescent="0.2">
      <c r="A1216" s="107">
        <v>511000</v>
      </c>
      <c r="B1216" s="112" t="s">
        <v>152</v>
      </c>
      <c r="C1216" s="106">
        <f>0</f>
        <v>0</v>
      </c>
      <c r="D1216" s="106">
        <f>0+D1217+0</f>
        <v>1000</v>
      </c>
    </row>
    <row r="1217" spans="1:4" s="91" customFormat="1" ht="40.5" x14ac:dyDescent="0.2">
      <c r="A1217" s="117">
        <v>511200</v>
      </c>
      <c r="B1217" s="110" t="s">
        <v>154</v>
      </c>
      <c r="C1217" s="119">
        <v>0</v>
      </c>
      <c r="D1217" s="111">
        <v>1000</v>
      </c>
    </row>
    <row r="1218" spans="1:4" s="116" customFormat="1" x14ac:dyDescent="0.2">
      <c r="A1218" s="107">
        <v>630000</v>
      </c>
      <c r="B1218" s="112" t="s">
        <v>190</v>
      </c>
      <c r="C1218" s="106">
        <f>C1219+0</f>
        <v>34900</v>
      </c>
      <c r="D1218" s="106">
        <f>D1219+0</f>
        <v>0</v>
      </c>
    </row>
    <row r="1219" spans="1:4" s="116" customFormat="1" ht="40.5" x14ac:dyDescent="0.2">
      <c r="A1219" s="107">
        <v>638000</v>
      </c>
      <c r="B1219" s="112" t="s">
        <v>126</v>
      </c>
      <c r="C1219" s="106">
        <f t="shared" ref="C1219" si="334">C1220</f>
        <v>34900</v>
      </c>
      <c r="D1219" s="106">
        <f t="shared" ref="D1219" si="335">D1220</f>
        <v>0</v>
      </c>
    </row>
    <row r="1220" spans="1:4" s="91" customFormat="1" x14ac:dyDescent="0.2">
      <c r="A1220" s="109">
        <v>638100</v>
      </c>
      <c r="B1220" s="110" t="s">
        <v>195</v>
      </c>
      <c r="C1220" s="119">
        <v>34900</v>
      </c>
      <c r="D1220" s="111">
        <v>0</v>
      </c>
    </row>
    <row r="1221" spans="1:4" s="91" customFormat="1" x14ac:dyDescent="0.2">
      <c r="A1221" s="150"/>
      <c r="B1221" s="144" t="s">
        <v>229</v>
      </c>
      <c r="C1221" s="148">
        <f>C1196+C1218+C1215</f>
        <v>1057100</v>
      </c>
      <c r="D1221" s="148">
        <f>D1196+D1218+D1215</f>
        <v>200700</v>
      </c>
    </row>
    <row r="1222" spans="1:4" s="91" customFormat="1" x14ac:dyDescent="0.2">
      <c r="A1222" s="127"/>
      <c r="B1222" s="160"/>
      <c r="C1222" s="128"/>
      <c r="D1222" s="128"/>
    </row>
    <row r="1223" spans="1:4" s="91" customFormat="1" x14ac:dyDescent="0.2">
      <c r="A1223" s="104"/>
      <c r="B1223" s="105"/>
      <c r="C1223" s="111"/>
      <c r="D1223" s="111"/>
    </row>
    <row r="1224" spans="1:4" s="91" customFormat="1" x14ac:dyDescent="0.2">
      <c r="A1224" s="109" t="s">
        <v>581</v>
      </c>
      <c r="B1224" s="112"/>
      <c r="C1224" s="111"/>
      <c r="D1224" s="111"/>
    </row>
    <row r="1225" spans="1:4" s="91" customFormat="1" x14ac:dyDescent="0.2">
      <c r="A1225" s="109" t="s">
        <v>240</v>
      </c>
      <c r="B1225" s="112"/>
      <c r="C1225" s="111"/>
      <c r="D1225" s="111"/>
    </row>
    <row r="1226" spans="1:4" s="91" customFormat="1" x14ac:dyDescent="0.2">
      <c r="A1226" s="109" t="s">
        <v>338</v>
      </c>
      <c r="B1226" s="112"/>
      <c r="C1226" s="111"/>
      <c r="D1226" s="111"/>
    </row>
    <row r="1227" spans="1:4" s="91" customFormat="1" x14ac:dyDescent="0.2">
      <c r="A1227" s="109" t="s">
        <v>525</v>
      </c>
      <c r="B1227" s="112"/>
      <c r="C1227" s="111"/>
      <c r="D1227" s="111"/>
    </row>
    <row r="1228" spans="1:4" s="91" customFormat="1" x14ac:dyDescent="0.2">
      <c r="A1228" s="109"/>
      <c r="B1228" s="140"/>
      <c r="C1228" s="128"/>
      <c r="D1228" s="128"/>
    </row>
    <row r="1229" spans="1:4" s="91" customFormat="1" x14ac:dyDescent="0.2">
      <c r="A1229" s="107">
        <v>410000</v>
      </c>
      <c r="B1229" s="108" t="s">
        <v>87</v>
      </c>
      <c r="C1229" s="106">
        <f>C1230+C1235+C1246</f>
        <v>8748600</v>
      </c>
      <c r="D1229" s="106">
        <f>D1230+D1235+D1246</f>
        <v>0</v>
      </c>
    </row>
    <row r="1230" spans="1:4" s="91" customFormat="1" x14ac:dyDescent="0.2">
      <c r="A1230" s="107">
        <v>411000</v>
      </c>
      <c r="B1230" s="108" t="s">
        <v>200</v>
      </c>
      <c r="C1230" s="106">
        <f t="shared" ref="C1230" si="336">SUM(C1231:C1234)</f>
        <v>314200</v>
      </c>
      <c r="D1230" s="106">
        <f t="shared" ref="D1230" si="337">SUM(D1231:D1234)</f>
        <v>0</v>
      </c>
    </row>
    <row r="1231" spans="1:4" s="91" customFormat="1" x14ac:dyDescent="0.2">
      <c r="A1231" s="109">
        <v>411100</v>
      </c>
      <c r="B1231" s="110" t="s">
        <v>88</v>
      </c>
      <c r="C1231" s="119">
        <v>276000</v>
      </c>
      <c r="D1231" s="119">
        <v>0</v>
      </c>
    </row>
    <row r="1232" spans="1:4" s="91" customFormat="1" ht="40.5" x14ac:dyDescent="0.2">
      <c r="A1232" s="109">
        <v>411200</v>
      </c>
      <c r="B1232" s="110" t="s">
        <v>213</v>
      </c>
      <c r="C1232" s="119">
        <v>9600</v>
      </c>
      <c r="D1232" s="119">
        <v>0</v>
      </c>
    </row>
    <row r="1233" spans="1:4" s="91" customFormat="1" ht="40.5" x14ac:dyDescent="0.2">
      <c r="A1233" s="109">
        <v>411300</v>
      </c>
      <c r="B1233" s="110" t="s">
        <v>89</v>
      </c>
      <c r="C1233" s="119">
        <v>8200</v>
      </c>
      <c r="D1233" s="119">
        <v>0</v>
      </c>
    </row>
    <row r="1234" spans="1:4" s="91" customFormat="1" x14ac:dyDescent="0.2">
      <c r="A1234" s="109">
        <v>411400</v>
      </c>
      <c r="B1234" s="110" t="s">
        <v>90</v>
      </c>
      <c r="C1234" s="119">
        <v>20400</v>
      </c>
      <c r="D1234" s="119">
        <v>0</v>
      </c>
    </row>
    <row r="1235" spans="1:4" s="91" customFormat="1" x14ac:dyDescent="0.2">
      <c r="A1235" s="107">
        <v>412000</v>
      </c>
      <c r="B1235" s="112" t="s">
        <v>205</v>
      </c>
      <c r="C1235" s="106">
        <f>SUM(C1236:C1245)</f>
        <v>50900</v>
      </c>
      <c r="D1235" s="106">
        <f>SUM(D1236:D1245)</f>
        <v>0</v>
      </c>
    </row>
    <row r="1236" spans="1:4" s="91" customFormat="1" ht="40.5" x14ac:dyDescent="0.2">
      <c r="A1236" s="109">
        <v>412200</v>
      </c>
      <c r="B1236" s="110" t="s">
        <v>214</v>
      </c>
      <c r="C1236" s="119">
        <v>8700</v>
      </c>
      <c r="D1236" s="119">
        <v>0</v>
      </c>
    </row>
    <row r="1237" spans="1:4" s="91" customFormat="1" x14ac:dyDescent="0.2">
      <c r="A1237" s="109">
        <v>412300</v>
      </c>
      <c r="B1237" s="110" t="s">
        <v>92</v>
      </c>
      <c r="C1237" s="119">
        <v>3600</v>
      </c>
      <c r="D1237" s="119">
        <v>0</v>
      </c>
    </row>
    <row r="1238" spans="1:4" s="91" customFormat="1" x14ac:dyDescent="0.2">
      <c r="A1238" s="109">
        <v>412500</v>
      </c>
      <c r="B1238" s="110" t="s">
        <v>94</v>
      </c>
      <c r="C1238" s="119">
        <v>4000</v>
      </c>
      <c r="D1238" s="119">
        <v>0</v>
      </c>
    </row>
    <row r="1239" spans="1:4" s="91" customFormat="1" x14ac:dyDescent="0.2">
      <c r="A1239" s="109">
        <v>412600</v>
      </c>
      <c r="B1239" s="110" t="s">
        <v>215</v>
      </c>
      <c r="C1239" s="119">
        <v>20000</v>
      </c>
      <c r="D1239" s="119">
        <v>0</v>
      </c>
    </row>
    <row r="1240" spans="1:4" s="91" customFormat="1" x14ac:dyDescent="0.2">
      <c r="A1240" s="109">
        <v>412700</v>
      </c>
      <c r="B1240" s="110" t="s">
        <v>202</v>
      </c>
      <c r="C1240" s="119">
        <v>6000</v>
      </c>
      <c r="D1240" s="119">
        <v>0</v>
      </c>
    </row>
    <row r="1241" spans="1:4" s="91" customFormat="1" x14ac:dyDescent="0.2">
      <c r="A1241" s="109">
        <v>412900</v>
      </c>
      <c r="B1241" s="114" t="s">
        <v>526</v>
      </c>
      <c r="C1241" s="119">
        <v>500</v>
      </c>
      <c r="D1241" s="119">
        <v>0</v>
      </c>
    </row>
    <row r="1242" spans="1:4" s="91" customFormat="1" x14ac:dyDescent="0.2">
      <c r="A1242" s="109">
        <v>412900</v>
      </c>
      <c r="B1242" s="114" t="s">
        <v>311</v>
      </c>
      <c r="C1242" s="119">
        <v>1000</v>
      </c>
      <c r="D1242" s="119">
        <v>0</v>
      </c>
    </row>
    <row r="1243" spans="1:4" s="91" customFormat="1" ht="40.5" x14ac:dyDescent="0.2">
      <c r="A1243" s="109">
        <v>412900</v>
      </c>
      <c r="B1243" s="114" t="s">
        <v>312</v>
      </c>
      <c r="C1243" s="119">
        <v>5500</v>
      </c>
      <c r="D1243" s="119">
        <v>0</v>
      </c>
    </row>
    <row r="1244" spans="1:4" s="91" customFormat="1" ht="40.5" x14ac:dyDescent="0.2">
      <c r="A1244" s="109">
        <v>412900</v>
      </c>
      <c r="B1244" s="114" t="s">
        <v>313</v>
      </c>
      <c r="C1244" s="119">
        <v>600</v>
      </c>
      <c r="D1244" s="119">
        <v>0</v>
      </c>
    </row>
    <row r="1245" spans="1:4" s="91" customFormat="1" x14ac:dyDescent="0.2">
      <c r="A1245" s="109">
        <v>412900</v>
      </c>
      <c r="B1245" s="110" t="s">
        <v>296</v>
      </c>
      <c r="C1245" s="119">
        <v>999.99999999999989</v>
      </c>
      <c r="D1245" s="119">
        <v>0</v>
      </c>
    </row>
    <row r="1246" spans="1:4" s="147" customFormat="1" x14ac:dyDescent="0.2">
      <c r="A1246" s="107">
        <v>415000</v>
      </c>
      <c r="B1246" s="112" t="s">
        <v>50</v>
      </c>
      <c r="C1246" s="106">
        <f t="shared" ref="C1246" si="338">SUM(C1247:C1250)</f>
        <v>8383500</v>
      </c>
      <c r="D1246" s="106">
        <f t="shared" ref="D1246" si="339">SUM(D1247:D1250)</f>
        <v>0</v>
      </c>
    </row>
    <row r="1247" spans="1:4" s="91" customFormat="1" x14ac:dyDescent="0.2">
      <c r="A1247" s="117">
        <v>415100</v>
      </c>
      <c r="B1247" s="110" t="s">
        <v>258</v>
      </c>
      <c r="C1247" s="119">
        <v>202900</v>
      </c>
      <c r="D1247" s="119">
        <v>0</v>
      </c>
    </row>
    <row r="1248" spans="1:4" s="91" customFormat="1" x14ac:dyDescent="0.2">
      <c r="A1248" s="117">
        <v>415100</v>
      </c>
      <c r="B1248" s="110" t="s">
        <v>266</v>
      </c>
      <c r="C1248" s="119">
        <v>293400</v>
      </c>
      <c r="D1248" s="119">
        <v>0</v>
      </c>
    </row>
    <row r="1249" spans="1:4" s="91" customFormat="1" x14ac:dyDescent="0.2">
      <c r="A1249" s="117">
        <v>415200</v>
      </c>
      <c r="B1249" s="110" t="s">
        <v>496</v>
      </c>
      <c r="C1249" s="119">
        <v>310000</v>
      </c>
      <c r="D1249" s="119">
        <v>0</v>
      </c>
    </row>
    <row r="1250" spans="1:4" s="91" customFormat="1" ht="40.5" x14ac:dyDescent="0.2">
      <c r="A1250" s="117">
        <v>415200</v>
      </c>
      <c r="B1250" s="110" t="s">
        <v>497</v>
      </c>
      <c r="C1250" s="119">
        <v>7577200</v>
      </c>
      <c r="D1250" s="119">
        <v>0</v>
      </c>
    </row>
    <row r="1251" spans="1:4" s="147" customFormat="1" x14ac:dyDescent="0.2">
      <c r="A1251" s="107">
        <v>480000</v>
      </c>
      <c r="B1251" s="112" t="s">
        <v>147</v>
      </c>
      <c r="C1251" s="106">
        <f t="shared" ref="C1251:C1252" si="340">C1252</f>
        <v>1250000</v>
      </c>
      <c r="D1251" s="106">
        <f t="shared" ref="D1251:D1252" si="341">D1252</f>
        <v>0</v>
      </c>
    </row>
    <row r="1252" spans="1:4" s="147" customFormat="1" x14ac:dyDescent="0.2">
      <c r="A1252" s="107">
        <v>488000</v>
      </c>
      <c r="B1252" s="112" t="s">
        <v>103</v>
      </c>
      <c r="C1252" s="106">
        <f t="shared" si="340"/>
        <v>1250000</v>
      </c>
      <c r="D1252" s="106">
        <f t="shared" si="341"/>
        <v>0</v>
      </c>
    </row>
    <row r="1253" spans="1:4" s="91" customFormat="1" ht="40.5" x14ac:dyDescent="0.2">
      <c r="A1253" s="109">
        <v>488100</v>
      </c>
      <c r="B1253" s="110" t="s">
        <v>498</v>
      </c>
      <c r="C1253" s="119">
        <v>1250000</v>
      </c>
      <c r="D1253" s="119">
        <v>0</v>
      </c>
    </row>
    <row r="1254" spans="1:4" s="116" customFormat="1" x14ac:dyDescent="0.2">
      <c r="A1254" s="107">
        <v>510000</v>
      </c>
      <c r="B1254" s="112" t="s">
        <v>151</v>
      </c>
      <c r="C1254" s="106">
        <f>C1255+0+C1257</f>
        <v>3500</v>
      </c>
      <c r="D1254" s="106">
        <f>D1255+0+D1257</f>
        <v>0</v>
      </c>
    </row>
    <row r="1255" spans="1:4" s="116" customFormat="1" x14ac:dyDescent="0.2">
      <c r="A1255" s="107">
        <v>511000</v>
      </c>
      <c r="B1255" s="112" t="s">
        <v>152</v>
      </c>
      <c r="C1255" s="106">
        <f>C1256+0</f>
        <v>2000</v>
      </c>
      <c r="D1255" s="106">
        <f>D1256+0</f>
        <v>0</v>
      </c>
    </row>
    <row r="1256" spans="1:4" s="91" customFormat="1" x14ac:dyDescent="0.2">
      <c r="A1256" s="109">
        <v>511300</v>
      </c>
      <c r="B1256" s="110" t="s">
        <v>155</v>
      </c>
      <c r="C1256" s="119">
        <v>2000</v>
      </c>
      <c r="D1256" s="119">
        <v>0</v>
      </c>
    </row>
    <row r="1257" spans="1:4" s="116" customFormat="1" ht="40.5" x14ac:dyDescent="0.2">
      <c r="A1257" s="107">
        <v>516000</v>
      </c>
      <c r="B1257" s="112" t="s">
        <v>162</v>
      </c>
      <c r="C1257" s="106">
        <f t="shared" ref="C1257" si="342">C1258</f>
        <v>1500</v>
      </c>
      <c r="D1257" s="106">
        <f t="shared" ref="D1257" si="343">D1258</f>
        <v>0</v>
      </c>
    </row>
    <row r="1258" spans="1:4" s="91" customFormat="1" x14ac:dyDescent="0.2">
      <c r="A1258" s="109">
        <v>516100</v>
      </c>
      <c r="B1258" s="110" t="s">
        <v>162</v>
      </c>
      <c r="C1258" s="119">
        <v>1500</v>
      </c>
      <c r="D1258" s="119">
        <v>0</v>
      </c>
    </row>
    <row r="1259" spans="1:4" s="91" customFormat="1" x14ac:dyDescent="0.2">
      <c r="A1259" s="150"/>
      <c r="B1259" s="144" t="s">
        <v>229</v>
      </c>
      <c r="C1259" s="148">
        <f>C1229+C1251+C1254+0</f>
        <v>10002100</v>
      </c>
      <c r="D1259" s="148">
        <f>D1229+D1251+D1254+0</f>
        <v>0</v>
      </c>
    </row>
    <row r="1260" spans="1:4" s="91" customFormat="1" x14ac:dyDescent="0.2">
      <c r="A1260" s="101"/>
      <c r="B1260" s="110"/>
      <c r="C1260" s="111"/>
      <c r="D1260" s="111"/>
    </row>
    <row r="1261" spans="1:4" s="91" customFormat="1" x14ac:dyDescent="0.2">
      <c r="A1261" s="104"/>
      <c r="B1261" s="105"/>
      <c r="C1261" s="111"/>
      <c r="D1261" s="111"/>
    </row>
    <row r="1262" spans="1:4" s="91" customFormat="1" x14ac:dyDescent="0.2">
      <c r="A1262" s="109" t="s">
        <v>582</v>
      </c>
      <c r="B1262" s="112"/>
      <c r="C1262" s="111"/>
      <c r="D1262" s="111"/>
    </row>
    <row r="1263" spans="1:4" s="91" customFormat="1" x14ac:dyDescent="0.2">
      <c r="A1263" s="109" t="s">
        <v>240</v>
      </c>
      <c r="B1263" s="112"/>
      <c r="C1263" s="111"/>
      <c r="D1263" s="111"/>
    </row>
    <row r="1264" spans="1:4" s="91" customFormat="1" x14ac:dyDescent="0.2">
      <c r="A1264" s="109" t="s">
        <v>360</v>
      </c>
      <c r="B1264" s="112"/>
      <c r="C1264" s="111"/>
      <c r="D1264" s="111"/>
    </row>
    <row r="1265" spans="1:4" s="91" customFormat="1" x14ac:dyDescent="0.2">
      <c r="A1265" s="109" t="s">
        <v>583</v>
      </c>
      <c r="B1265" s="112"/>
      <c r="C1265" s="111"/>
      <c r="D1265" s="111"/>
    </row>
    <row r="1266" spans="1:4" s="91" customFormat="1" x14ac:dyDescent="0.2">
      <c r="A1266" s="109"/>
      <c r="B1266" s="140"/>
      <c r="C1266" s="128"/>
      <c r="D1266" s="128"/>
    </row>
    <row r="1267" spans="1:4" s="91" customFormat="1" x14ac:dyDescent="0.2">
      <c r="A1267" s="107">
        <v>410000</v>
      </c>
      <c r="B1267" s="108" t="s">
        <v>87</v>
      </c>
      <c r="C1267" s="106">
        <f t="shared" ref="C1267" si="344">C1268+C1273</f>
        <v>1914900</v>
      </c>
      <c r="D1267" s="106">
        <f t="shared" ref="D1267" si="345">D1268+D1273</f>
        <v>0</v>
      </c>
    </row>
    <row r="1268" spans="1:4" s="91" customFormat="1" x14ac:dyDescent="0.2">
      <c r="A1268" s="107">
        <v>411000</v>
      </c>
      <c r="B1268" s="108" t="s">
        <v>200</v>
      </c>
      <c r="C1268" s="106">
        <f t="shared" ref="C1268" si="346">SUM(C1269:C1272)</f>
        <v>1911400</v>
      </c>
      <c r="D1268" s="106">
        <f t="shared" ref="D1268" si="347">SUM(D1269:D1272)</f>
        <v>0</v>
      </c>
    </row>
    <row r="1269" spans="1:4" s="91" customFormat="1" x14ac:dyDescent="0.2">
      <c r="A1269" s="109">
        <v>411100</v>
      </c>
      <c r="B1269" s="110" t="s">
        <v>88</v>
      </c>
      <c r="C1269" s="119">
        <v>1770000</v>
      </c>
      <c r="D1269" s="119">
        <v>0</v>
      </c>
    </row>
    <row r="1270" spans="1:4" s="91" customFormat="1" ht="40.5" x14ac:dyDescent="0.2">
      <c r="A1270" s="109">
        <v>411200</v>
      </c>
      <c r="B1270" s="110" t="s">
        <v>213</v>
      </c>
      <c r="C1270" s="119">
        <v>55000</v>
      </c>
      <c r="D1270" s="119">
        <v>0</v>
      </c>
    </row>
    <row r="1271" spans="1:4" s="91" customFormat="1" ht="40.5" x14ac:dyDescent="0.2">
      <c r="A1271" s="109">
        <v>411300</v>
      </c>
      <c r="B1271" s="110" t="s">
        <v>89</v>
      </c>
      <c r="C1271" s="119">
        <v>50000</v>
      </c>
      <c r="D1271" s="119">
        <v>0</v>
      </c>
    </row>
    <row r="1272" spans="1:4" s="91" customFormat="1" x14ac:dyDescent="0.2">
      <c r="A1272" s="109">
        <v>411400</v>
      </c>
      <c r="B1272" s="110" t="s">
        <v>90</v>
      </c>
      <c r="C1272" s="119">
        <v>36400</v>
      </c>
      <c r="D1272" s="119">
        <v>0</v>
      </c>
    </row>
    <row r="1273" spans="1:4" s="91" customFormat="1" x14ac:dyDescent="0.2">
      <c r="A1273" s="107">
        <v>412000</v>
      </c>
      <c r="B1273" s="112" t="s">
        <v>205</v>
      </c>
      <c r="C1273" s="106">
        <f t="shared" ref="C1273" si="348">SUM(C1274:C1274)</f>
        <v>3500</v>
      </c>
      <c r="D1273" s="106">
        <f t="shared" ref="D1273" si="349">SUM(D1274:D1274)</f>
        <v>0</v>
      </c>
    </row>
    <row r="1274" spans="1:4" s="91" customFormat="1" ht="40.5" x14ac:dyDescent="0.2">
      <c r="A1274" s="109">
        <v>412900</v>
      </c>
      <c r="B1274" s="110" t="s">
        <v>313</v>
      </c>
      <c r="C1274" s="119">
        <v>3500</v>
      </c>
      <c r="D1274" s="119">
        <v>0</v>
      </c>
    </row>
    <row r="1275" spans="1:4" s="116" customFormat="1" x14ac:dyDescent="0.2">
      <c r="A1275" s="107">
        <v>510000</v>
      </c>
      <c r="B1275" s="112" t="s">
        <v>151</v>
      </c>
      <c r="C1275" s="106">
        <f t="shared" ref="C1275" si="350">C1276</f>
        <v>36000</v>
      </c>
      <c r="D1275" s="106">
        <f t="shared" ref="D1275" si="351">D1276</f>
        <v>0</v>
      </c>
    </row>
    <row r="1276" spans="1:4" s="116" customFormat="1" x14ac:dyDescent="0.2">
      <c r="A1276" s="107">
        <v>511000</v>
      </c>
      <c r="B1276" s="112" t="s">
        <v>152</v>
      </c>
      <c r="C1276" s="106">
        <f>SUM(C1277:C1277)</f>
        <v>36000</v>
      </c>
      <c r="D1276" s="106">
        <f>SUM(D1277:D1277)</f>
        <v>0</v>
      </c>
    </row>
    <row r="1277" spans="1:4" s="91" customFormat="1" x14ac:dyDescent="0.2">
      <c r="A1277" s="109">
        <v>511300</v>
      </c>
      <c r="B1277" s="110" t="s">
        <v>155</v>
      </c>
      <c r="C1277" s="119">
        <v>36000</v>
      </c>
      <c r="D1277" s="119">
        <v>0</v>
      </c>
    </row>
    <row r="1278" spans="1:4" s="116" customFormat="1" x14ac:dyDescent="0.2">
      <c r="A1278" s="107">
        <v>630000</v>
      </c>
      <c r="B1278" s="112" t="s">
        <v>190</v>
      </c>
      <c r="C1278" s="106">
        <f>C1279+0</f>
        <v>62000</v>
      </c>
      <c r="D1278" s="106">
        <f>D1279+0</f>
        <v>0</v>
      </c>
    </row>
    <row r="1279" spans="1:4" s="116" customFormat="1" ht="40.5" x14ac:dyDescent="0.2">
      <c r="A1279" s="107">
        <v>638000</v>
      </c>
      <c r="B1279" s="112" t="s">
        <v>126</v>
      </c>
      <c r="C1279" s="106">
        <f t="shared" ref="C1279" si="352">C1280</f>
        <v>62000</v>
      </c>
      <c r="D1279" s="106">
        <f t="shared" ref="D1279" si="353">D1280</f>
        <v>0</v>
      </c>
    </row>
    <row r="1280" spans="1:4" s="91" customFormat="1" x14ac:dyDescent="0.2">
      <c r="A1280" s="109">
        <v>638100</v>
      </c>
      <c r="B1280" s="110" t="s">
        <v>195</v>
      </c>
      <c r="C1280" s="119">
        <v>62000</v>
      </c>
      <c r="D1280" s="119">
        <v>0</v>
      </c>
    </row>
    <row r="1281" spans="1:4" s="91" customFormat="1" x14ac:dyDescent="0.2">
      <c r="A1281" s="98"/>
      <c r="B1281" s="144" t="s">
        <v>229</v>
      </c>
      <c r="C1281" s="148">
        <f>C1267+0+C1275+C1278</f>
        <v>2012900</v>
      </c>
      <c r="D1281" s="148">
        <f>D1267+0+D1275+D1278</f>
        <v>0</v>
      </c>
    </row>
    <row r="1282" spans="1:4" s="91" customFormat="1" x14ac:dyDescent="0.2">
      <c r="A1282" s="101"/>
      <c r="B1282" s="105"/>
      <c r="C1282" s="111"/>
      <c r="D1282" s="111"/>
    </row>
    <row r="1283" spans="1:4" s="91" customFormat="1" x14ac:dyDescent="0.2">
      <c r="A1283" s="104"/>
      <c r="B1283" s="105"/>
      <c r="C1283" s="111"/>
      <c r="D1283" s="111"/>
    </row>
    <row r="1284" spans="1:4" s="91" customFormat="1" x14ac:dyDescent="0.2">
      <c r="A1284" s="109" t="s">
        <v>584</v>
      </c>
      <c r="B1284" s="112"/>
      <c r="C1284" s="111"/>
      <c r="D1284" s="111"/>
    </row>
    <row r="1285" spans="1:4" s="91" customFormat="1" x14ac:dyDescent="0.2">
      <c r="A1285" s="109" t="s">
        <v>240</v>
      </c>
      <c r="B1285" s="112"/>
      <c r="C1285" s="111"/>
      <c r="D1285" s="111"/>
    </row>
    <row r="1286" spans="1:4" s="91" customFormat="1" x14ac:dyDescent="0.2">
      <c r="A1286" s="109" t="s">
        <v>361</v>
      </c>
      <c r="B1286" s="112"/>
      <c r="C1286" s="111"/>
      <c r="D1286" s="111"/>
    </row>
    <row r="1287" spans="1:4" s="91" customFormat="1" x14ac:dyDescent="0.2">
      <c r="A1287" s="109" t="s">
        <v>585</v>
      </c>
      <c r="B1287" s="112"/>
      <c r="C1287" s="111"/>
      <c r="D1287" s="111"/>
    </row>
    <row r="1288" spans="1:4" s="91" customFormat="1" x14ac:dyDescent="0.2">
      <c r="A1288" s="109"/>
      <c r="B1288" s="140"/>
      <c r="C1288" s="128"/>
      <c r="D1288" s="128"/>
    </row>
    <row r="1289" spans="1:4" s="91" customFormat="1" x14ac:dyDescent="0.2">
      <c r="A1289" s="107">
        <v>410000</v>
      </c>
      <c r="B1289" s="108" t="s">
        <v>87</v>
      </c>
      <c r="C1289" s="106">
        <f t="shared" ref="C1289" si="354">C1290+C1295</f>
        <v>14685800</v>
      </c>
      <c r="D1289" s="106">
        <f t="shared" ref="D1289" si="355">D1290+D1295</f>
        <v>963700</v>
      </c>
    </row>
    <row r="1290" spans="1:4" s="91" customFormat="1" x14ac:dyDescent="0.2">
      <c r="A1290" s="107">
        <v>411000</v>
      </c>
      <c r="B1290" s="108" t="s">
        <v>200</v>
      </c>
      <c r="C1290" s="106">
        <f t="shared" ref="C1290" si="356">SUM(C1291:C1294)</f>
        <v>14230000</v>
      </c>
      <c r="D1290" s="106">
        <f t="shared" ref="D1290" si="357">SUM(D1291:D1294)</f>
        <v>342400</v>
      </c>
    </row>
    <row r="1291" spans="1:4" s="91" customFormat="1" x14ac:dyDescent="0.2">
      <c r="A1291" s="109">
        <v>411100</v>
      </c>
      <c r="B1291" s="110" t="s">
        <v>88</v>
      </c>
      <c r="C1291" s="119">
        <v>13400000</v>
      </c>
      <c r="D1291" s="111">
        <v>275000</v>
      </c>
    </row>
    <row r="1292" spans="1:4" s="91" customFormat="1" ht="40.5" x14ac:dyDescent="0.2">
      <c r="A1292" s="109">
        <v>411200</v>
      </c>
      <c r="B1292" s="110" t="s">
        <v>213</v>
      </c>
      <c r="C1292" s="119">
        <v>450000</v>
      </c>
      <c r="D1292" s="111">
        <v>46700</v>
      </c>
    </row>
    <row r="1293" spans="1:4" s="91" customFormat="1" ht="40.5" x14ac:dyDescent="0.2">
      <c r="A1293" s="109">
        <v>411300</v>
      </c>
      <c r="B1293" s="110" t="s">
        <v>89</v>
      </c>
      <c r="C1293" s="119">
        <v>290000</v>
      </c>
      <c r="D1293" s="111">
        <v>12300</v>
      </c>
    </row>
    <row r="1294" spans="1:4" s="91" customFormat="1" x14ac:dyDescent="0.2">
      <c r="A1294" s="109">
        <v>411400</v>
      </c>
      <c r="B1294" s="110" t="s">
        <v>90</v>
      </c>
      <c r="C1294" s="119">
        <v>90000</v>
      </c>
      <c r="D1294" s="111">
        <v>8400</v>
      </c>
    </row>
    <row r="1295" spans="1:4" s="91" customFormat="1" x14ac:dyDescent="0.2">
      <c r="A1295" s="107">
        <v>412000</v>
      </c>
      <c r="B1295" s="112" t="s">
        <v>205</v>
      </c>
      <c r="C1295" s="106">
        <f>SUM(C1296:C1305)</f>
        <v>455800</v>
      </c>
      <c r="D1295" s="106">
        <f>SUM(D1296:D1305)</f>
        <v>621300</v>
      </c>
    </row>
    <row r="1296" spans="1:4" s="91" customFormat="1" x14ac:dyDescent="0.2">
      <c r="A1296" s="109">
        <v>412100</v>
      </c>
      <c r="B1296" s="110" t="s">
        <v>91</v>
      </c>
      <c r="C1296" s="119">
        <v>800</v>
      </c>
      <c r="D1296" s="111">
        <v>24100</v>
      </c>
    </row>
    <row r="1297" spans="1:4" s="91" customFormat="1" ht="40.5" x14ac:dyDescent="0.2">
      <c r="A1297" s="109">
        <v>412200</v>
      </c>
      <c r="B1297" s="110" t="s">
        <v>214</v>
      </c>
      <c r="C1297" s="119">
        <v>78000</v>
      </c>
      <c r="D1297" s="111">
        <v>110300</v>
      </c>
    </row>
    <row r="1298" spans="1:4" s="91" customFormat="1" x14ac:dyDescent="0.2">
      <c r="A1298" s="109">
        <v>412300</v>
      </c>
      <c r="B1298" s="110" t="s">
        <v>92</v>
      </c>
      <c r="C1298" s="119">
        <v>20000</v>
      </c>
      <c r="D1298" s="111">
        <v>43700</v>
      </c>
    </row>
    <row r="1299" spans="1:4" s="91" customFormat="1" x14ac:dyDescent="0.2">
      <c r="A1299" s="109">
        <v>412400</v>
      </c>
      <c r="B1299" s="110" t="s">
        <v>93</v>
      </c>
      <c r="C1299" s="119">
        <v>0</v>
      </c>
      <c r="D1299" s="111">
        <v>28400</v>
      </c>
    </row>
    <row r="1300" spans="1:4" s="91" customFormat="1" x14ac:dyDescent="0.2">
      <c r="A1300" s="109">
        <v>412500</v>
      </c>
      <c r="B1300" s="110" t="s">
        <v>94</v>
      </c>
      <c r="C1300" s="119">
        <v>13000</v>
      </c>
      <c r="D1300" s="111">
        <v>86200</v>
      </c>
    </row>
    <row r="1301" spans="1:4" s="91" customFormat="1" x14ac:dyDescent="0.2">
      <c r="A1301" s="109">
        <v>412600</v>
      </c>
      <c r="B1301" s="110" t="s">
        <v>215</v>
      </c>
      <c r="C1301" s="119">
        <v>4000</v>
      </c>
      <c r="D1301" s="111">
        <v>59900</v>
      </c>
    </row>
    <row r="1302" spans="1:4" s="91" customFormat="1" x14ac:dyDescent="0.2">
      <c r="A1302" s="109">
        <v>412700</v>
      </c>
      <c r="B1302" s="110" t="s">
        <v>202</v>
      </c>
      <c r="C1302" s="119">
        <v>15000</v>
      </c>
      <c r="D1302" s="111">
        <v>63000</v>
      </c>
    </row>
    <row r="1303" spans="1:4" s="91" customFormat="1" x14ac:dyDescent="0.2">
      <c r="A1303" s="109">
        <v>412900</v>
      </c>
      <c r="B1303" s="114" t="s">
        <v>294</v>
      </c>
      <c r="C1303" s="119">
        <v>300000</v>
      </c>
      <c r="D1303" s="111">
        <v>0</v>
      </c>
    </row>
    <row r="1304" spans="1:4" s="91" customFormat="1" ht="40.5" x14ac:dyDescent="0.2">
      <c r="A1304" s="109">
        <v>412900</v>
      </c>
      <c r="B1304" s="110" t="s">
        <v>313</v>
      </c>
      <c r="C1304" s="119">
        <v>25000</v>
      </c>
      <c r="D1304" s="111">
        <v>0</v>
      </c>
    </row>
    <row r="1305" spans="1:4" s="91" customFormat="1" x14ac:dyDescent="0.2">
      <c r="A1305" s="109">
        <v>412900</v>
      </c>
      <c r="B1305" s="110" t="s">
        <v>296</v>
      </c>
      <c r="C1305" s="119">
        <v>0</v>
      </c>
      <c r="D1305" s="111">
        <v>205700</v>
      </c>
    </row>
    <row r="1306" spans="1:4" s="116" customFormat="1" x14ac:dyDescent="0.2">
      <c r="A1306" s="107">
        <v>510000</v>
      </c>
      <c r="B1306" s="112" t="s">
        <v>151</v>
      </c>
      <c r="C1306" s="106">
        <f t="shared" ref="C1306" si="358">C1307+C1310</f>
        <v>0</v>
      </c>
      <c r="D1306" s="106">
        <f>D1307+D1310</f>
        <v>249600</v>
      </c>
    </row>
    <row r="1307" spans="1:4" s="116" customFormat="1" x14ac:dyDescent="0.2">
      <c r="A1307" s="107">
        <v>511000</v>
      </c>
      <c r="B1307" s="112" t="s">
        <v>152</v>
      </c>
      <c r="C1307" s="106">
        <f t="shared" ref="C1307" si="359">SUM(C1308:C1309)</f>
        <v>0</v>
      </c>
      <c r="D1307" s="106">
        <f t="shared" ref="D1307" si="360">SUM(D1308:D1309)</f>
        <v>248600</v>
      </c>
    </row>
    <row r="1308" spans="1:4" s="91" customFormat="1" ht="40.5" x14ac:dyDescent="0.2">
      <c r="A1308" s="109">
        <v>511200</v>
      </c>
      <c r="B1308" s="110" t="s">
        <v>154</v>
      </c>
      <c r="C1308" s="119">
        <v>0</v>
      </c>
      <c r="D1308" s="111">
        <v>128600</v>
      </c>
    </row>
    <row r="1309" spans="1:4" s="91" customFormat="1" x14ac:dyDescent="0.2">
      <c r="A1309" s="109">
        <v>511300</v>
      </c>
      <c r="B1309" s="110" t="s">
        <v>155</v>
      </c>
      <c r="C1309" s="119">
        <v>0</v>
      </c>
      <c r="D1309" s="111">
        <v>120000</v>
      </c>
    </row>
    <row r="1310" spans="1:4" s="116" customFormat="1" ht="40.5" x14ac:dyDescent="0.2">
      <c r="A1310" s="107">
        <v>516000</v>
      </c>
      <c r="B1310" s="112" t="s">
        <v>162</v>
      </c>
      <c r="C1310" s="106">
        <f t="shared" ref="C1310" si="361">C1311</f>
        <v>0</v>
      </c>
      <c r="D1310" s="106">
        <f t="shared" ref="D1310" si="362">D1311</f>
        <v>1000</v>
      </c>
    </row>
    <row r="1311" spans="1:4" s="91" customFormat="1" x14ac:dyDescent="0.2">
      <c r="A1311" s="109">
        <v>516100</v>
      </c>
      <c r="B1311" s="110" t="s">
        <v>162</v>
      </c>
      <c r="C1311" s="119">
        <v>0</v>
      </c>
      <c r="D1311" s="111">
        <v>1000</v>
      </c>
    </row>
    <row r="1312" spans="1:4" s="116" customFormat="1" x14ac:dyDescent="0.2">
      <c r="A1312" s="107">
        <v>630000</v>
      </c>
      <c r="B1312" s="112" t="s">
        <v>190</v>
      </c>
      <c r="C1312" s="106">
        <f>0+C1313</f>
        <v>570000</v>
      </c>
      <c r="D1312" s="106">
        <f>0+D1313</f>
        <v>0</v>
      </c>
    </row>
    <row r="1313" spans="1:4" s="116" customFormat="1" ht="40.5" x14ac:dyDescent="0.2">
      <c r="A1313" s="107">
        <v>638000</v>
      </c>
      <c r="B1313" s="112" t="s">
        <v>126</v>
      </c>
      <c r="C1313" s="106">
        <f t="shared" ref="C1313" si="363">C1314</f>
        <v>570000</v>
      </c>
      <c r="D1313" s="106">
        <f t="shared" ref="D1313" si="364">D1314</f>
        <v>0</v>
      </c>
    </row>
    <row r="1314" spans="1:4" s="91" customFormat="1" x14ac:dyDescent="0.2">
      <c r="A1314" s="109">
        <v>638100</v>
      </c>
      <c r="B1314" s="110" t="s">
        <v>195</v>
      </c>
      <c r="C1314" s="119">
        <v>570000</v>
      </c>
      <c r="D1314" s="111">
        <v>0</v>
      </c>
    </row>
    <row r="1315" spans="1:4" s="91" customFormat="1" x14ac:dyDescent="0.2">
      <c r="A1315" s="98"/>
      <c r="B1315" s="144" t="s">
        <v>229</v>
      </c>
      <c r="C1315" s="148">
        <f>C1289+C1312+C1306+0</f>
        <v>15255800</v>
      </c>
      <c r="D1315" s="148">
        <f>D1289+D1312+D1306+0</f>
        <v>1213300</v>
      </c>
    </row>
    <row r="1316" spans="1:4" s="91" customFormat="1" x14ac:dyDescent="0.2">
      <c r="A1316" s="101"/>
      <c r="B1316" s="105"/>
      <c r="C1316" s="128"/>
      <c r="D1316" s="128"/>
    </row>
    <row r="1317" spans="1:4" s="91" customFormat="1" x14ac:dyDescent="0.2">
      <c r="A1317" s="104"/>
      <c r="B1317" s="105"/>
      <c r="C1317" s="128"/>
      <c r="D1317" s="128"/>
    </row>
    <row r="1318" spans="1:4" s="91" customFormat="1" x14ac:dyDescent="0.2">
      <c r="A1318" s="109" t="s">
        <v>586</v>
      </c>
      <c r="B1318" s="112"/>
      <c r="C1318" s="111"/>
      <c r="D1318" s="111"/>
    </row>
    <row r="1319" spans="1:4" s="91" customFormat="1" x14ac:dyDescent="0.2">
      <c r="A1319" s="109" t="s">
        <v>240</v>
      </c>
      <c r="B1319" s="112"/>
      <c r="C1319" s="111"/>
      <c r="D1319" s="111"/>
    </row>
    <row r="1320" spans="1:4" s="91" customFormat="1" x14ac:dyDescent="0.2">
      <c r="A1320" s="109" t="s">
        <v>362</v>
      </c>
      <c r="B1320" s="112"/>
      <c r="C1320" s="111"/>
      <c r="D1320" s="111"/>
    </row>
    <row r="1321" spans="1:4" s="91" customFormat="1" x14ac:dyDescent="0.2">
      <c r="A1321" s="109" t="s">
        <v>525</v>
      </c>
      <c r="B1321" s="112"/>
      <c r="C1321" s="111"/>
      <c r="D1321" s="111"/>
    </row>
    <row r="1322" spans="1:4" s="91" customFormat="1" x14ac:dyDescent="0.2">
      <c r="A1322" s="109"/>
      <c r="B1322" s="140"/>
      <c r="C1322" s="128"/>
      <c r="D1322" s="128"/>
    </row>
    <row r="1323" spans="1:4" s="91" customFormat="1" x14ac:dyDescent="0.2">
      <c r="A1323" s="107">
        <v>410000</v>
      </c>
      <c r="B1323" s="108" t="s">
        <v>87</v>
      </c>
      <c r="C1323" s="106">
        <f>C1324+C1329+C1338</f>
        <v>1952400</v>
      </c>
      <c r="D1323" s="106">
        <f>D1324+D1329+D1338</f>
        <v>0</v>
      </c>
    </row>
    <row r="1324" spans="1:4" s="91" customFormat="1" x14ac:dyDescent="0.2">
      <c r="A1324" s="107">
        <v>411000</v>
      </c>
      <c r="B1324" s="108" t="s">
        <v>200</v>
      </c>
      <c r="C1324" s="106">
        <f t="shared" ref="C1324" si="365">SUM(C1325:C1328)</f>
        <v>414000</v>
      </c>
      <c r="D1324" s="106">
        <f t="shared" ref="D1324" si="366">SUM(D1325:D1328)</f>
        <v>0</v>
      </c>
    </row>
    <row r="1325" spans="1:4" s="91" customFormat="1" x14ac:dyDescent="0.2">
      <c r="A1325" s="109">
        <v>411100</v>
      </c>
      <c r="B1325" s="110" t="s">
        <v>88</v>
      </c>
      <c r="C1325" s="119">
        <v>390000</v>
      </c>
      <c r="D1325" s="119">
        <v>0</v>
      </c>
    </row>
    <row r="1326" spans="1:4" s="91" customFormat="1" ht="40.5" x14ac:dyDescent="0.2">
      <c r="A1326" s="109">
        <v>411200</v>
      </c>
      <c r="B1326" s="110" t="s">
        <v>213</v>
      </c>
      <c r="C1326" s="119">
        <v>11000.000000000002</v>
      </c>
      <c r="D1326" s="119">
        <v>0</v>
      </c>
    </row>
    <row r="1327" spans="1:4" s="91" customFormat="1" ht="40.5" x14ac:dyDescent="0.2">
      <c r="A1327" s="109">
        <v>411300</v>
      </c>
      <c r="B1327" s="110" t="s">
        <v>89</v>
      </c>
      <c r="C1327" s="119">
        <v>8000.0000000000009</v>
      </c>
      <c r="D1327" s="119">
        <v>0</v>
      </c>
    </row>
    <row r="1328" spans="1:4" s="91" customFormat="1" x14ac:dyDescent="0.2">
      <c r="A1328" s="109">
        <v>411400</v>
      </c>
      <c r="B1328" s="110" t="s">
        <v>90</v>
      </c>
      <c r="C1328" s="119">
        <v>5000.0000000000009</v>
      </c>
      <c r="D1328" s="119">
        <v>0</v>
      </c>
    </row>
    <row r="1329" spans="1:4" s="91" customFormat="1" x14ac:dyDescent="0.2">
      <c r="A1329" s="107">
        <v>412000</v>
      </c>
      <c r="B1329" s="112" t="s">
        <v>205</v>
      </c>
      <c r="C1329" s="106">
        <f>SUM(C1330:C1337)</f>
        <v>1522200</v>
      </c>
      <c r="D1329" s="106">
        <f>SUM(D1330:D1337)</f>
        <v>0</v>
      </c>
    </row>
    <row r="1330" spans="1:4" s="91" customFormat="1" ht="40.5" x14ac:dyDescent="0.2">
      <c r="A1330" s="109">
        <v>412200</v>
      </c>
      <c r="B1330" s="110" t="s">
        <v>214</v>
      </c>
      <c r="C1330" s="119">
        <v>28000</v>
      </c>
      <c r="D1330" s="119">
        <v>0</v>
      </c>
    </row>
    <row r="1331" spans="1:4" s="91" customFormat="1" x14ac:dyDescent="0.2">
      <c r="A1331" s="109">
        <v>412300</v>
      </c>
      <c r="B1331" s="110" t="s">
        <v>92</v>
      </c>
      <c r="C1331" s="119">
        <v>20000</v>
      </c>
      <c r="D1331" s="119">
        <v>0</v>
      </c>
    </row>
    <row r="1332" spans="1:4" s="91" customFormat="1" x14ac:dyDescent="0.2">
      <c r="A1332" s="109">
        <v>412400</v>
      </c>
      <c r="B1332" s="110" t="s">
        <v>93</v>
      </c>
      <c r="C1332" s="119">
        <v>10000</v>
      </c>
      <c r="D1332" s="119">
        <v>0</v>
      </c>
    </row>
    <row r="1333" spans="1:4" s="91" customFormat="1" x14ac:dyDescent="0.2">
      <c r="A1333" s="109">
        <v>412500</v>
      </c>
      <c r="B1333" s="110" t="s">
        <v>94</v>
      </c>
      <c r="C1333" s="119">
        <v>5000</v>
      </c>
      <c r="D1333" s="119">
        <v>0</v>
      </c>
    </row>
    <row r="1334" spans="1:4" s="91" customFormat="1" x14ac:dyDescent="0.2">
      <c r="A1334" s="109">
        <v>412600</v>
      </c>
      <c r="B1334" s="110" t="s">
        <v>215</v>
      </c>
      <c r="C1334" s="119">
        <v>5000.0000000000009</v>
      </c>
      <c r="D1334" s="119">
        <v>0</v>
      </c>
    </row>
    <row r="1335" spans="1:4" s="91" customFormat="1" x14ac:dyDescent="0.2">
      <c r="A1335" s="109">
        <v>412700</v>
      </c>
      <c r="B1335" s="110" t="s">
        <v>202</v>
      </c>
      <c r="C1335" s="119">
        <v>20000</v>
      </c>
      <c r="D1335" s="119">
        <v>0</v>
      </c>
    </row>
    <row r="1336" spans="1:4" s="91" customFormat="1" x14ac:dyDescent="0.2">
      <c r="A1336" s="109">
        <v>412900</v>
      </c>
      <c r="B1336" s="114" t="s">
        <v>294</v>
      </c>
      <c r="C1336" s="119">
        <v>1433200</v>
      </c>
      <c r="D1336" s="119">
        <v>0</v>
      </c>
    </row>
    <row r="1337" spans="1:4" s="91" customFormat="1" ht="40.5" x14ac:dyDescent="0.2">
      <c r="A1337" s="109">
        <v>412900</v>
      </c>
      <c r="B1337" s="114" t="s">
        <v>313</v>
      </c>
      <c r="C1337" s="119">
        <v>1000</v>
      </c>
      <c r="D1337" s="119">
        <v>0</v>
      </c>
    </row>
    <row r="1338" spans="1:4" s="116" customFormat="1" ht="40.5" x14ac:dyDescent="0.2">
      <c r="A1338" s="107">
        <v>418000</v>
      </c>
      <c r="B1338" s="112" t="s">
        <v>209</v>
      </c>
      <c r="C1338" s="106">
        <f t="shared" ref="C1338" si="367">C1339</f>
        <v>16200</v>
      </c>
      <c r="D1338" s="106">
        <f t="shared" ref="D1338" si="368">D1339</f>
        <v>0</v>
      </c>
    </row>
    <row r="1339" spans="1:4" s="91" customFormat="1" x14ac:dyDescent="0.2">
      <c r="A1339" s="109">
        <v>418200</v>
      </c>
      <c r="B1339" s="115" t="s">
        <v>145</v>
      </c>
      <c r="C1339" s="119">
        <v>16200</v>
      </c>
      <c r="D1339" s="119">
        <v>0</v>
      </c>
    </row>
    <row r="1340" spans="1:4" s="116" customFormat="1" x14ac:dyDescent="0.2">
      <c r="A1340" s="107">
        <v>480000</v>
      </c>
      <c r="B1340" s="112" t="s">
        <v>147</v>
      </c>
      <c r="C1340" s="106">
        <f t="shared" ref="C1340:D1341" si="369">C1341</f>
        <v>10000</v>
      </c>
      <c r="D1340" s="106">
        <f t="shared" si="369"/>
        <v>0</v>
      </c>
    </row>
    <row r="1341" spans="1:4" s="116" customFormat="1" x14ac:dyDescent="0.2">
      <c r="A1341" s="107">
        <v>487000</v>
      </c>
      <c r="B1341" s="112" t="s">
        <v>199</v>
      </c>
      <c r="C1341" s="106">
        <f t="shared" si="369"/>
        <v>10000</v>
      </c>
      <c r="D1341" s="106">
        <f t="shared" si="369"/>
        <v>0</v>
      </c>
    </row>
    <row r="1342" spans="1:4" s="91" customFormat="1" x14ac:dyDescent="0.2">
      <c r="A1342" s="117">
        <v>487300</v>
      </c>
      <c r="B1342" s="110" t="s">
        <v>148</v>
      </c>
      <c r="C1342" s="119">
        <v>10000</v>
      </c>
      <c r="D1342" s="119">
        <v>0</v>
      </c>
    </row>
    <row r="1343" spans="1:4" s="116" customFormat="1" x14ac:dyDescent="0.2">
      <c r="A1343" s="107">
        <v>510000</v>
      </c>
      <c r="B1343" s="112" t="s">
        <v>151</v>
      </c>
      <c r="C1343" s="106">
        <f t="shared" ref="C1343" si="370">C1344</f>
        <v>10000</v>
      </c>
      <c r="D1343" s="106">
        <f t="shared" ref="D1343" si="371">D1344</f>
        <v>0</v>
      </c>
    </row>
    <row r="1344" spans="1:4" s="116" customFormat="1" x14ac:dyDescent="0.2">
      <c r="A1344" s="107">
        <v>511000</v>
      </c>
      <c r="B1344" s="112" t="s">
        <v>152</v>
      </c>
      <c r="C1344" s="106">
        <f>C1345+0</f>
        <v>10000</v>
      </c>
      <c r="D1344" s="106">
        <f>D1345+0</f>
        <v>0</v>
      </c>
    </row>
    <row r="1345" spans="1:4" s="91" customFormat="1" x14ac:dyDescent="0.2">
      <c r="A1345" s="109">
        <v>511300</v>
      </c>
      <c r="B1345" s="110" t="s">
        <v>155</v>
      </c>
      <c r="C1345" s="119">
        <v>10000</v>
      </c>
      <c r="D1345" s="119">
        <v>0</v>
      </c>
    </row>
    <row r="1346" spans="1:4" s="91" customFormat="1" x14ac:dyDescent="0.2">
      <c r="A1346" s="98"/>
      <c r="B1346" s="144" t="s">
        <v>229</v>
      </c>
      <c r="C1346" s="148">
        <f>C1323+C1343+0+C1340</f>
        <v>1972400</v>
      </c>
      <c r="D1346" s="148">
        <f>D1323+D1343+0+D1340</f>
        <v>0</v>
      </c>
    </row>
    <row r="1347" spans="1:4" s="91" customFormat="1" x14ac:dyDescent="0.2">
      <c r="A1347" s="101"/>
      <c r="B1347" s="105"/>
      <c r="C1347" s="128"/>
      <c r="D1347" s="128"/>
    </row>
    <row r="1348" spans="1:4" s="91" customFormat="1" x14ac:dyDescent="0.2">
      <c r="A1348" s="104"/>
      <c r="B1348" s="105"/>
      <c r="C1348" s="111"/>
      <c r="D1348" s="111"/>
    </row>
    <row r="1349" spans="1:4" s="91" customFormat="1" x14ac:dyDescent="0.2">
      <c r="A1349" s="109" t="s">
        <v>587</v>
      </c>
      <c r="B1349" s="112"/>
      <c r="C1349" s="111"/>
      <c r="D1349" s="111"/>
    </row>
    <row r="1350" spans="1:4" s="91" customFormat="1" x14ac:dyDescent="0.2">
      <c r="A1350" s="109" t="s">
        <v>241</v>
      </c>
      <c r="B1350" s="112"/>
      <c r="C1350" s="111"/>
      <c r="D1350" s="111"/>
    </row>
    <row r="1351" spans="1:4" s="91" customFormat="1" x14ac:dyDescent="0.2">
      <c r="A1351" s="109" t="s">
        <v>359</v>
      </c>
      <c r="B1351" s="112"/>
      <c r="C1351" s="111"/>
      <c r="D1351" s="111"/>
    </row>
    <row r="1352" spans="1:4" s="91" customFormat="1" x14ac:dyDescent="0.2">
      <c r="A1352" s="109" t="s">
        <v>525</v>
      </c>
      <c r="B1352" s="112"/>
      <c r="C1352" s="111"/>
      <c r="D1352" s="111"/>
    </row>
    <row r="1353" spans="1:4" s="91" customFormat="1" x14ac:dyDescent="0.2">
      <c r="A1353" s="109"/>
      <c r="B1353" s="140"/>
      <c r="C1353" s="128"/>
      <c r="D1353" s="128"/>
    </row>
    <row r="1354" spans="1:4" s="91" customFormat="1" x14ac:dyDescent="0.2">
      <c r="A1354" s="107">
        <v>410000</v>
      </c>
      <c r="B1354" s="108" t="s">
        <v>87</v>
      </c>
      <c r="C1354" s="106">
        <f>C1355+C1360+0+C1382+C1376+C1380</f>
        <v>9444500</v>
      </c>
      <c r="D1354" s="106">
        <f>D1355+D1360+0+D1382+D1376+D1380</f>
        <v>0</v>
      </c>
    </row>
    <row r="1355" spans="1:4" s="91" customFormat="1" x14ac:dyDescent="0.2">
      <c r="A1355" s="107">
        <v>411000</v>
      </c>
      <c r="B1355" s="108" t="s">
        <v>200</v>
      </c>
      <c r="C1355" s="106">
        <f t="shared" ref="C1355" si="372">SUM(C1356:C1359)</f>
        <v>6560000</v>
      </c>
      <c r="D1355" s="106">
        <f t="shared" ref="D1355" si="373">SUM(D1356:D1359)</f>
        <v>0</v>
      </c>
    </row>
    <row r="1356" spans="1:4" s="91" customFormat="1" x14ac:dyDescent="0.2">
      <c r="A1356" s="109">
        <v>411100</v>
      </c>
      <c r="B1356" s="110" t="s">
        <v>88</v>
      </c>
      <c r="C1356" s="119">
        <v>6065000</v>
      </c>
      <c r="D1356" s="119">
        <v>0</v>
      </c>
    </row>
    <row r="1357" spans="1:4" s="91" customFormat="1" ht="40.5" x14ac:dyDescent="0.2">
      <c r="A1357" s="109">
        <v>411200</v>
      </c>
      <c r="B1357" s="110" t="s">
        <v>213</v>
      </c>
      <c r="C1357" s="119">
        <v>315000</v>
      </c>
      <c r="D1357" s="119">
        <v>0</v>
      </c>
    </row>
    <row r="1358" spans="1:4" s="91" customFormat="1" ht="40.5" x14ac:dyDescent="0.2">
      <c r="A1358" s="109">
        <v>411300</v>
      </c>
      <c r="B1358" s="110" t="s">
        <v>89</v>
      </c>
      <c r="C1358" s="119">
        <v>105000</v>
      </c>
      <c r="D1358" s="119">
        <v>0</v>
      </c>
    </row>
    <row r="1359" spans="1:4" s="91" customFormat="1" x14ac:dyDescent="0.2">
      <c r="A1359" s="109">
        <v>411400</v>
      </c>
      <c r="B1359" s="110" t="s">
        <v>90</v>
      </c>
      <c r="C1359" s="119">
        <v>75000</v>
      </c>
      <c r="D1359" s="119">
        <v>0</v>
      </c>
    </row>
    <row r="1360" spans="1:4" s="91" customFormat="1" x14ac:dyDescent="0.2">
      <c r="A1360" s="107">
        <v>412000</v>
      </c>
      <c r="B1360" s="112" t="s">
        <v>205</v>
      </c>
      <c r="C1360" s="106">
        <f t="shared" ref="C1360" si="374">SUM(C1361:C1375)</f>
        <v>2802500</v>
      </c>
      <c r="D1360" s="106">
        <f t="shared" ref="D1360" si="375">SUM(D1361:D1375)</f>
        <v>0</v>
      </c>
    </row>
    <row r="1361" spans="1:4" s="91" customFormat="1" x14ac:dyDescent="0.2">
      <c r="A1361" s="109">
        <v>412100</v>
      </c>
      <c r="B1361" s="110" t="s">
        <v>91</v>
      </c>
      <c r="C1361" s="119">
        <v>109000</v>
      </c>
      <c r="D1361" s="119">
        <v>0</v>
      </c>
    </row>
    <row r="1362" spans="1:4" s="91" customFormat="1" ht="40.5" x14ac:dyDescent="0.2">
      <c r="A1362" s="109">
        <v>412200</v>
      </c>
      <c r="B1362" s="110" t="s">
        <v>214</v>
      </c>
      <c r="C1362" s="119">
        <v>46500</v>
      </c>
      <c r="D1362" s="119">
        <v>0</v>
      </c>
    </row>
    <row r="1363" spans="1:4" s="91" customFormat="1" x14ac:dyDescent="0.2">
      <c r="A1363" s="109">
        <v>412300</v>
      </c>
      <c r="B1363" s="110" t="s">
        <v>92</v>
      </c>
      <c r="C1363" s="119">
        <v>108000</v>
      </c>
      <c r="D1363" s="119">
        <v>0</v>
      </c>
    </row>
    <row r="1364" spans="1:4" s="91" customFormat="1" x14ac:dyDescent="0.2">
      <c r="A1364" s="109">
        <v>412500</v>
      </c>
      <c r="B1364" s="110" t="s">
        <v>94</v>
      </c>
      <c r="C1364" s="119">
        <v>68000</v>
      </c>
      <c r="D1364" s="119">
        <v>0</v>
      </c>
    </row>
    <row r="1365" spans="1:4" s="91" customFormat="1" x14ac:dyDescent="0.2">
      <c r="A1365" s="109">
        <v>412600</v>
      </c>
      <c r="B1365" s="110" t="s">
        <v>215</v>
      </c>
      <c r="C1365" s="119">
        <v>187000</v>
      </c>
      <c r="D1365" s="119">
        <v>0</v>
      </c>
    </row>
    <row r="1366" spans="1:4" s="91" customFormat="1" x14ac:dyDescent="0.2">
      <c r="A1366" s="109">
        <v>412700</v>
      </c>
      <c r="B1366" s="110" t="s">
        <v>202</v>
      </c>
      <c r="C1366" s="119">
        <v>1700000</v>
      </c>
      <c r="D1366" s="119">
        <v>0</v>
      </c>
    </row>
    <row r="1367" spans="1:4" s="91" customFormat="1" x14ac:dyDescent="0.2">
      <c r="A1367" s="109">
        <v>412700</v>
      </c>
      <c r="B1367" s="110" t="s">
        <v>588</v>
      </c>
      <c r="C1367" s="119">
        <v>55000.000000000007</v>
      </c>
      <c r="D1367" s="119">
        <v>0</v>
      </c>
    </row>
    <row r="1368" spans="1:4" s="91" customFormat="1" x14ac:dyDescent="0.2">
      <c r="A1368" s="109">
        <v>412700</v>
      </c>
      <c r="B1368" s="110" t="s">
        <v>363</v>
      </c>
      <c r="C1368" s="119">
        <v>200000</v>
      </c>
      <c r="D1368" s="119">
        <v>0</v>
      </c>
    </row>
    <row r="1369" spans="1:4" s="91" customFormat="1" x14ac:dyDescent="0.2">
      <c r="A1369" s="109">
        <v>412700</v>
      </c>
      <c r="B1369" s="110" t="s">
        <v>589</v>
      </c>
      <c r="C1369" s="119">
        <v>90000</v>
      </c>
      <c r="D1369" s="119">
        <v>0</v>
      </c>
    </row>
    <row r="1370" spans="1:4" s="91" customFormat="1" x14ac:dyDescent="0.2">
      <c r="A1370" s="109">
        <v>412900</v>
      </c>
      <c r="B1370" s="114" t="s">
        <v>526</v>
      </c>
      <c r="C1370" s="119">
        <v>5000</v>
      </c>
      <c r="D1370" s="119">
        <v>0</v>
      </c>
    </row>
    <row r="1371" spans="1:4" s="91" customFormat="1" x14ac:dyDescent="0.2">
      <c r="A1371" s="109">
        <v>412900</v>
      </c>
      <c r="B1371" s="114" t="s">
        <v>294</v>
      </c>
      <c r="C1371" s="119">
        <v>191000</v>
      </c>
      <c r="D1371" s="119">
        <v>0</v>
      </c>
    </row>
    <row r="1372" spans="1:4" s="91" customFormat="1" x14ac:dyDescent="0.2">
      <c r="A1372" s="109">
        <v>412900</v>
      </c>
      <c r="B1372" s="114" t="s">
        <v>311</v>
      </c>
      <c r="C1372" s="119">
        <v>3999.9999999999995</v>
      </c>
      <c r="D1372" s="119">
        <v>0</v>
      </c>
    </row>
    <row r="1373" spans="1:4" s="91" customFormat="1" ht="40.5" x14ac:dyDescent="0.2">
      <c r="A1373" s="109">
        <v>412900</v>
      </c>
      <c r="B1373" s="114" t="s">
        <v>312</v>
      </c>
      <c r="C1373" s="119">
        <v>3000</v>
      </c>
      <c r="D1373" s="119">
        <v>0</v>
      </c>
    </row>
    <row r="1374" spans="1:4" s="91" customFormat="1" ht="40.5" x14ac:dyDescent="0.2">
      <c r="A1374" s="109">
        <v>412900</v>
      </c>
      <c r="B1374" s="110" t="s">
        <v>313</v>
      </c>
      <c r="C1374" s="119">
        <v>14000</v>
      </c>
      <c r="D1374" s="119">
        <v>0</v>
      </c>
    </row>
    <row r="1375" spans="1:4" s="91" customFormat="1" x14ac:dyDescent="0.2">
      <c r="A1375" s="109">
        <v>412900</v>
      </c>
      <c r="B1375" s="110" t="s">
        <v>296</v>
      </c>
      <c r="C1375" s="119">
        <v>22000</v>
      </c>
      <c r="D1375" s="119">
        <v>0</v>
      </c>
    </row>
    <row r="1376" spans="1:4" s="116" customFormat="1" x14ac:dyDescent="0.2">
      <c r="A1376" s="107">
        <v>415000</v>
      </c>
      <c r="B1376" s="112" t="s">
        <v>50</v>
      </c>
      <c r="C1376" s="106">
        <f>SUM(C1377:C1379)</f>
        <v>50000</v>
      </c>
      <c r="D1376" s="106">
        <f>SUM(D1377:D1379)</f>
        <v>0</v>
      </c>
    </row>
    <row r="1377" spans="1:4" s="91" customFormat="1" x14ac:dyDescent="0.2">
      <c r="A1377" s="109">
        <v>415200</v>
      </c>
      <c r="B1377" s="110" t="s">
        <v>283</v>
      </c>
      <c r="C1377" s="119">
        <v>23000</v>
      </c>
      <c r="D1377" s="119">
        <v>0</v>
      </c>
    </row>
    <row r="1378" spans="1:4" s="91" customFormat="1" x14ac:dyDescent="0.2">
      <c r="A1378" s="109">
        <v>415200</v>
      </c>
      <c r="B1378" s="110" t="s">
        <v>259</v>
      </c>
      <c r="C1378" s="119">
        <v>18000</v>
      </c>
      <c r="D1378" s="119">
        <v>0</v>
      </c>
    </row>
    <row r="1379" spans="1:4" s="91" customFormat="1" x14ac:dyDescent="0.2">
      <c r="A1379" s="109">
        <v>415200</v>
      </c>
      <c r="B1379" s="110" t="s">
        <v>284</v>
      </c>
      <c r="C1379" s="119">
        <v>9000</v>
      </c>
      <c r="D1379" s="119">
        <v>0</v>
      </c>
    </row>
    <row r="1380" spans="1:4" s="116" customFormat="1" ht="40.5" x14ac:dyDescent="0.2">
      <c r="A1380" s="107">
        <v>418000</v>
      </c>
      <c r="B1380" s="112" t="s">
        <v>209</v>
      </c>
      <c r="C1380" s="106">
        <f t="shared" ref="C1380" si="376">C1381</f>
        <v>2000</v>
      </c>
      <c r="D1380" s="106">
        <f t="shared" ref="D1380" si="377">D1381</f>
        <v>0</v>
      </c>
    </row>
    <row r="1381" spans="1:4" s="91" customFormat="1" x14ac:dyDescent="0.2">
      <c r="A1381" s="109">
        <v>418400</v>
      </c>
      <c r="B1381" s="110" t="s">
        <v>146</v>
      </c>
      <c r="C1381" s="119">
        <v>2000</v>
      </c>
      <c r="D1381" s="119">
        <v>0</v>
      </c>
    </row>
    <row r="1382" spans="1:4" s="116" customFormat="1" x14ac:dyDescent="0.2">
      <c r="A1382" s="107">
        <v>419000</v>
      </c>
      <c r="B1382" s="112" t="s">
        <v>210</v>
      </c>
      <c r="C1382" s="106">
        <f t="shared" ref="C1382" si="378">C1383</f>
        <v>30000</v>
      </c>
      <c r="D1382" s="106">
        <f t="shared" ref="D1382" si="379">D1383</f>
        <v>0</v>
      </c>
    </row>
    <row r="1383" spans="1:4" s="91" customFormat="1" x14ac:dyDescent="0.2">
      <c r="A1383" s="109">
        <v>419100</v>
      </c>
      <c r="B1383" s="110" t="s">
        <v>210</v>
      </c>
      <c r="C1383" s="119">
        <v>30000</v>
      </c>
      <c r="D1383" s="119">
        <v>0</v>
      </c>
    </row>
    <row r="1384" spans="1:4" s="91" customFormat="1" x14ac:dyDescent="0.2">
      <c r="A1384" s="107">
        <v>510000</v>
      </c>
      <c r="B1384" s="112" t="s">
        <v>151</v>
      </c>
      <c r="C1384" s="106">
        <f>C1385+C1390+C1388</f>
        <v>3133400</v>
      </c>
      <c r="D1384" s="106">
        <f>D1385+D1390+D1388</f>
        <v>0</v>
      </c>
    </row>
    <row r="1385" spans="1:4" s="91" customFormat="1" x14ac:dyDescent="0.2">
      <c r="A1385" s="107">
        <v>511000</v>
      </c>
      <c r="B1385" s="112" t="s">
        <v>152</v>
      </c>
      <c r="C1385" s="106">
        <f>SUM(C1386:C1387)</f>
        <v>3007400</v>
      </c>
      <c r="D1385" s="106">
        <f>SUM(D1386:D1387)</f>
        <v>0</v>
      </c>
    </row>
    <row r="1386" spans="1:4" s="91" customFormat="1" x14ac:dyDescent="0.2">
      <c r="A1386" s="109">
        <v>511300</v>
      </c>
      <c r="B1386" s="110" t="s">
        <v>155</v>
      </c>
      <c r="C1386" s="119">
        <v>1007400</v>
      </c>
      <c r="D1386" s="119">
        <v>0</v>
      </c>
    </row>
    <row r="1387" spans="1:4" s="91" customFormat="1" x14ac:dyDescent="0.2">
      <c r="A1387" s="109">
        <v>511700</v>
      </c>
      <c r="B1387" s="110" t="s">
        <v>158</v>
      </c>
      <c r="C1387" s="119">
        <v>2000000</v>
      </c>
      <c r="D1387" s="119">
        <v>0</v>
      </c>
    </row>
    <row r="1388" spans="1:4" s="116" customFormat="1" x14ac:dyDescent="0.2">
      <c r="A1388" s="107">
        <v>513000</v>
      </c>
      <c r="B1388" s="112" t="s">
        <v>160</v>
      </c>
      <c r="C1388" s="106">
        <f t="shared" ref="C1388" si="380">C1389</f>
        <v>112000</v>
      </c>
      <c r="D1388" s="106">
        <f t="shared" ref="D1388" si="381">D1389</f>
        <v>0</v>
      </c>
    </row>
    <row r="1389" spans="1:4" s="91" customFormat="1" x14ac:dyDescent="0.2">
      <c r="A1389" s="109">
        <v>513700</v>
      </c>
      <c r="B1389" s="110" t="s">
        <v>327</v>
      </c>
      <c r="C1389" s="119">
        <v>112000</v>
      </c>
      <c r="D1389" s="119">
        <v>0</v>
      </c>
    </row>
    <row r="1390" spans="1:4" s="116" customFormat="1" ht="40.5" x14ac:dyDescent="0.2">
      <c r="A1390" s="107">
        <v>516000</v>
      </c>
      <c r="B1390" s="112" t="s">
        <v>162</v>
      </c>
      <c r="C1390" s="106">
        <f t="shared" ref="C1390" si="382">C1391</f>
        <v>14000</v>
      </c>
      <c r="D1390" s="106">
        <f t="shared" ref="D1390" si="383">D1391</f>
        <v>0</v>
      </c>
    </row>
    <row r="1391" spans="1:4" s="91" customFormat="1" x14ac:dyDescent="0.2">
      <c r="A1391" s="109">
        <v>516100</v>
      </c>
      <c r="B1391" s="110" t="s">
        <v>162</v>
      </c>
      <c r="C1391" s="119">
        <v>14000</v>
      </c>
      <c r="D1391" s="119">
        <v>0</v>
      </c>
    </row>
    <row r="1392" spans="1:4" s="116" customFormat="1" x14ac:dyDescent="0.2">
      <c r="A1392" s="107">
        <v>630000</v>
      </c>
      <c r="B1392" s="112" t="s">
        <v>190</v>
      </c>
      <c r="C1392" s="106">
        <f>C1393+C1395</f>
        <v>895000</v>
      </c>
      <c r="D1392" s="106">
        <f>D1393+D1395</f>
        <v>0</v>
      </c>
    </row>
    <row r="1393" spans="1:4" s="116" customFormat="1" x14ac:dyDescent="0.2">
      <c r="A1393" s="107">
        <v>631000</v>
      </c>
      <c r="B1393" s="112" t="s">
        <v>125</v>
      </c>
      <c r="C1393" s="106">
        <f>0+0+C1394</f>
        <v>25000</v>
      </c>
      <c r="D1393" s="106">
        <f>SUM(D1394:D1394)</f>
        <v>0</v>
      </c>
    </row>
    <row r="1394" spans="1:4" s="91" customFormat="1" x14ac:dyDescent="0.2">
      <c r="A1394" s="109">
        <v>631900</v>
      </c>
      <c r="B1394" s="110" t="s">
        <v>364</v>
      </c>
      <c r="C1394" s="119">
        <v>25000</v>
      </c>
      <c r="D1394" s="119">
        <v>0</v>
      </c>
    </row>
    <row r="1395" spans="1:4" s="116" customFormat="1" ht="40.5" x14ac:dyDescent="0.2">
      <c r="A1395" s="107">
        <v>638000</v>
      </c>
      <c r="B1395" s="112" t="s">
        <v>126</v>
      </c>
      <c r="C1395" s="106">
        <f t="shared" ref="C1395" si="384">C1396+C1397</f>
        <v>870000</v>
      </c>
      <c r="D1395" s="106">
        <f t="shared" ref="D1395" si="385">D1396+D1397</f>
        <v>0</v>
      </c>
    </row>
    <row r="1396" spans="1:4" s="91" customFormat="1" x14ac:dyDescent="0.2">
      <c r="A1396" s="109">
        <v>638100</v>
      </c>
      <c r="B1396" s="110" t="s">
        <v>195</v>
      </c>
      <c r="C1396" s="119">
        <v>540000</v>
      </c>
      <c r="D1396" s="119">
        <v>0</v>
      </c>
    </row>
    <row r="1397" spans="1:4" s="91" customFormat="1" ht="40.5" x14ac:dyDescent="0.2">
      <c r="A1397" s="109">
        <v>638200</v>
      </c>
      <c r="B1397" s="110" t="s">
        <v>196</v>
      </c>
      <c r="C1397" s="119">
        <v>330000</v>
      </c>
      <c r="D1397" s="119">
        <v>0</v>
      </c>
    </row>
    <row r="1398" spans="1:4" s="91" customFormat="1" x14ac:dyDescent="0.2">
      <c r="A1398" s="150"/>
      <c r="B1398" s="144" t="s">
        <v>229</v>
      </c>
      <c r="C1398" s="148">
        <f>C1354+C1384+C1392+0</f>
        <v>13472900</v>
      </c>
      <c r="D1398" s="148">
        <f>D1354+D1384+D1392+0</f>
        <v>0</v>
      </c>
    </row>
    <row r="1399" spans="1:4" s="91" customFormat="1" x14ac:dyDescent="0.2">
      <c r="A1399" s="127"/>
      <c r="B1399" s="105"/>
      <c r="C1399" s="111"/>
      <c r="D1399" s="111"/>
    </row>
    <row r="1400" spans="1:4" s="91" customFormat="1" x14ac:dyDescent="0.2">
      <c r="A1400" s="104"/>
      <c r="B1400" s="105"/>
      <c r="C1400" s="111"/>
      <c r="D1400" s="111"/>
    </row>
    <row r="1401" spans="1:4" s="91" customFormat="1" x14ac:dyDescent="0.2">
      <c r="A1401" s="109" t="s">
        <v>590</v>
      </c>
      <c r="B1401" s="112"/>
      <c r="C1401" s="111"/>
      <c r="D1401" s="111"/>
    </row>
    <row r="1402" spans="1:4" s="91" customFormat="1" x14ac:dyDescent="0.2">
      <c r="A1402" s="109" t="s">
        <v>241</v>
      </c>
      <c r="B1402" s="112"/>
      <c r="C1402" s="111"/>
      <c r="D1402" s="111"/>
    </row>
    <row r="1403" spans="1:4" s="91" customFormat="1" x14ac:dyDescent="0.2">
      <c r="A1403" s="109" t="s">
        <v>335</v>
      </c>
      <c r="B1403" s="112"/>
      <c r="C1403" s="111"/>
      <c r="D1403" s="111"/>
    </row>
    <row r="1404" spans="1:4" s="91" customFormat="1" x14ac:dyDescent="0.2">
      <c r="A1404" s="109" t="s">
        <v>591</v>
      </c>
      <c r="B1404" s="112"/>
      <c r="C1404" s="111"/>
      <c r="D1404" s="111"/>
    </row>
    <row r="1405" spans="1:4" s="91" customFormat="1" x14ac:dyDescent="0.2">
      <c r="A1405" s="109"/>
      <c r="B1405" s="140"/>
      <c r="C1405" s="128"/>
      <c r="D1405" s="128"/>
    </row>
    <row r="1406" spans="1:4" s="91" customFormat="1" x14ac:dyDescent="0.2">
      <c r="A1406" s="107">
        <v>410000</v>
      </c>
      <c r="B1406" s="108" t="s">
        <v>87</v>
      </c>
      <c r="C1406" s="106">
        <f>C1407+C1412+C1425</f>
        <v>30391100</v>
      </c>
      <c r="D1406" s="106">
        <f t="shared" ref="D1406" si="386">D1407+D1412+D1425</f>
        <v>0</v>
      </c>
    </row>
    <row r="1407" spans="1:4" s="91" customFormat="1" x14ac:dyDescent="0.2">
      <c r="A1407" s="107">
        <v>411000</v>
      </c>
      <c r="B1407" s="108" t="s">
        <v>200</v>
      </c>
      <c r="C1407" s="106">
        <f t="shared" ref="C1407" si="387">SUM(C1408:C1411)</f>
        <v>25860000</v>
      </c>
      <c r="D1407" s="106">
        <f t="shared" ref="D1407" si="388">SUM(D1408:D1411)</f>
        <v>0</v>
      </c>
    </row>
    <row r="1408" spans="1:4" s="91" customFormat="1" x14ac:dyDescent="0.2">
      <c r="A1408" s="109">
        <v>411100</v>
      </c>
      <c r="B1408" s="110" t="s">
        <v>88</v>
      </c>
      <c r="C1408" s="119">
        <v>23850000</v>
      </c>
      <c r="D1408" s="119">
        <v>0</v>
      </c>
    </row>
    <row r="1409" spans="1:4" s="91" customFormat="1" ht="40.5" x14ac:dyDescent="0.2">
      <c r="A1409" s="109">
        <v>411200</v>
      </c>
      <c r="B1409" s="110" t="s">
        <v>213</v>
      </c>
      <c r="C1409" s="119">
        <v>620000</v>
      </c>
      <c r="D1409" s="119">
        <v>0</v>
      </c>
    </row>
    <row r="1410" spans="1:4" s="91" customFormat="1" ht="40.5" x14ac:dyDescent="0.2">
      <c r="A1410" s="109">
        <v>411300</v>
      </c>
      <c r="B1410" s="110" t="s">
        <v>89</v>
      </c>
      <c r="C1410" s="119">
        <v>1000000</v>
      </c>
      <c r="D1410" s="119">
        <v>0</v>
      </c>
    </row>
    <row r="1411" spans="1:4" s="91" customFormat="1" x14ac:dyDescent="0.2">
      <c r="A1411" s="109">
        <v>411400</v>
      </c>
      <c r="B1411" s="110" t="s">
        <v>90</v>
      </c>
      <c r="C1411" s="119">
        <v>390000</v>
      </c>
      <c r="D1411" s="119">
        <v>0</v>
      </c>
    </row>
    <row r="1412" spans="1:4" s="91" customFormat="1" x14ac:dyDescent="0.2">
      <c r="A1412" s="107">
        <v>412000</v>
      </c>
      <c r="B1412" s="112" t="s">
        <v>205</v>
      </c>
      <c r="C1412" s="106">
        <f t="shared" ref="C1412" si="389">SUM(C1413:C1424)</f>
        <v>4526100</v>
      </c>
      <c r="D1412" s="106">
        <f t="shared" ref="D1412" si="390">SUM(D1413:D1424)</f>
        <v>0</v>
      </c>
    </row>
    <row r="1413" spans="1:4" s="91" customFormat="1" x14ac:dyDescent="0.2">
      <c r="A1413" s="109">
        <v>412100</v>
      </c>
      <c r="B1413" s="110" t="s">
        <v>91</v>
      </c>
      <c r="C1413" s="119">
        <v>652899.99999999988</v>
      </c>
      <c r="D1413" s="119">
        <v>0</v>
      </c>
    </row>
    <row r="1414" spans="1:4" s="91" customFormat="1" ht="40.5" x14ac:dyDescent="0.2">
      <c r="A1414" s="109">
        <v>412200</v>
      </c>
      <c r="B1414" s="110" t="s">
        <v>214</v>
      </c>
      <c r="C1414" s="119">
        <v>2420000</v>
      </c>
      <c r="D1414" s="119">
        <v>0</v>
      </c>
    </row>
    <row r="1415" spans="1:4" s="91" customFormat="1" x14ac:dyDescent="0.2">
      <c r="A1415" s="109">
        <v>412300</v>
      </c>
      <c r="B1415" s="110" t="s">
        <v>92</v>
      </c>
      <c r="C1415" s="119">
        <v>270000</v>
      </c>
      <c r="D1415" s="119">
        <v>0</v>
      </c>
    </row>
    <row r="1416" spans="1:4" s="91" customFormat="1" x14ac:dyDescent="0.2">
      <c r="A1416" s="109">
        <v>412500</v>
      </c>
      <c r="B1416" s="110" t="s">
        <v>94</v>
      </c>
      <c r="C1416" s="119">
        <v>320000</v>
      </c>
      <c r="D1416" s="119">
        <v>0</v>
      </c>
    </row>
    <row r="1417" spans="1:4" s="91" customFormat="1" x14ac:dyDescent="0.2">
      <c r="A1417" s="109">
        <v>412600</v>
      </c>
      <c r="B1417" s="110" t="s">
        <v>215</v>
      </c>
      <c r="C1417" s="119">
        <v>137500</v>
      </c>
      <c r="D1417" s="119">
        <v>0</v>
      </c>
    </row>
    <row r="1418" spans="1:4" s="91" customFormat="1" x14ac:dyDescent="0.2">
      <c r="A1418" s="109">
        <v>412700</v>
      </c>
      <c r="B1418" s="110" t="s">
        <v>202</v>
      </c>
      <c r="C1418" s="119">
        <v>629500</v>
      </c>
      <c r="D1418" s="119">
        <v>0</v>
      </c>
    </row>
    <row r="1419" spans="1:4" s="91" customFormat="1" x14ac:dyDescent="0.2">
      <c r="A1419" s="109">
        <v>412900</v>
      </c>
      <c r="B1419" s="114" t="s">
        <v>526</v>
      </c>
      <c r="C1419" s="119">
        <v>700</v>
      </c>
      <c r="D1419" s="119">
        <v>0</v>
      </c>
    </row>
    <row r="1420" spans="1:4" s="91" customFormat="1" x14ac:dyDescent="0.2">
      <c r="A1420" s="109">
        <v>412900</v>
      </c>
      <c r="B1420" s="114" t="s">
        <v>294</v>
      </c>
      <c r="C1420" s="119">
        <v>25000</v>
      </c>
      <c r="D1420" s="119">
        <v>0</v>
      </c>
    </row>
    <row r="1421" spans="1:4" s="91" customFormat="1" x14ac:dyDescent="0.2">
      <c r="A1421" s="109">
        <v>412900</v>
      </c>
      <c r="B1421" s="114" t="s">
        <v>311</v>
      </c>
      <c r="C1421" s="119">
        <v>4000</v>
      </c>
      <c r="D1421" s="119">
        <v>0</v>
      </c>
    </row>
    <row r="1422" spans="1:4" s="91" customFormat="1" ht="40.5" x14ac:dyDescent="0.2">
      <c r="A1422" s="109">
        <v>412900</v>
      </c>
      <c r="B1422" s="114" t="s">
        <v>312</v>
      </c>
      <c r="C1422" s="119">
        <v>15000</v>
      </c>
      <c r="D1422" s="119">
        <v>0</v>
      </c>
    </row>
    <row r="1423" spans="1:4" s="91" customFormat="1" ht="40.5" x14ac:dyDescent="0.2">
      <c r="A1423" s="109">
        <v>412900</v>
      </c>
      <c r="B1423" s="114" t="s">
        <v>313</v>
      </c>
      <c r="C1423" s="119">
        <v>48000</v>
      </c>
      <c r="D1423" s="119">
        <v>0</v>
      </c>
    </row>
    <row r="1424" spans="1:4" s="91" customFormat="1" x14ac:dyDescent="0.2">
      <c r="A1424" s="109">
        <v>412900</v>
      </c>
      <c r="B1424" s="110" t="s">
        <v>296</v>
      </c>
      <c r="C1424" s="119">
        <v>3500</v>
      </c>
      <c r="D1424" s="119">
        <v>0</v>
      </c>
    </row>
    <row r="1425" spans="1:4" s="116" customFormat="1" x14ac:dyDescent="0.2">
      <c r="A1425" s="107">
        <v>413000</v>
      </c>
      <c r="B1425" s="112" t="s">
        <v>206</v>
      </c>
      <c r="C1425" s="106">
        <f t="shared" ref="C1425" si="391">C1426</f>
        <v>5000</v>
      </c>
      <c r="D1425" s="106">
        <f t="shared" ref="D1425" si="392">D1426</f>
        <v>0</v>
      </c>
    </row>
    <row r="1426" spans="1:4" s="91" customFormat="1" x14ac:dyDescent="0.2">
      <c r="A1426" s="109">
        <v>413900</v>
      </c>
      <c r="B1426" s="110" t="s">
        <v>99</v>
      </c>
      <c r="C1426" s="119">
        <v>5000</v>
      </c>
      <c r="D1426" s="119">
        <v>0</v>
      </c>
    </row>
    <row r="1427" spans="1:4" s="116" customFormat="1" x14ac:dyDescent="0.2">
      <c r="A1427" s="107">
        <v>480000</v>
      </c>
      <c r="B1427" s="112" t="s">
        <v>147</v>
      </c>
      <c r="C1427" s="106">
        <f t="shared" ref="C1427:D1428" si="393">C1428</f>
        <v>0</v>
      </c>
      <c r="D1427" s="106">
        <f t="shared" si="393"/>
        <v>6000</v>
      </c>
    </row>
    <row r="1428" spans="1:4" s="116" customFormat="1" x14ac:dyDescent="0.2">
      <c r="A1428" s="107">
        <v>488000</v>
      </c>
      <c r="B1428" s="112" t="s">
        <v>103</v>
      </c>
      <c r="C1428" s="106">
        <f t="shared" si="393"/>
        <v>0</v>
      </c>
      <c r="D1428" s="106">
        <f t="shared" si="393"/>
        <v>6000</v>
      </c>
    </row>
    <row r="1429" spans="1:4" s="91" customFormat="1" x14ac:dyDescent="0.2">
      <c r="A1429" s="109">
        <v>488100</v>
      </c>
      <c r="B1429" s="110" t="s">
        <v>103</v>
      </c>
      <c r="C1429" s="119">
        <v>0</v>
      </c>
      <c r="D1429" s="111">
        <v>6000</v>
      </c>
    </row>
    <row r="1430" spans="1:4" s="116" customFormat="1" x14ac:dyDescent="0.2">
      <c r="A1430" s="107">
        <v>510000</v>
      </c>
      <c r="B1430" s="112" t="s">
        <v>151</v>
      </c>
      <c r="C1430" s="106">
        <f t="shared" ref="C1430" si="394">C1431</f>
        <v>44500</v>
      </c>
      <c r="D1430" s="106">
        <f>D1431+D1434</f>
        <v>0</v>
      </c>
    </row>
    <row r="1431" spans="1:4" s="116" customFormat="1" x14ac:dyDescent="0.2">
      <c r="A1431" s="107">
        <v>511000</v>
      </c>
      <c r="B1431" s="112" t="s">
        <v>152</v>
      </c>
      <c r="C1431" s="106">
        <f>C1433+0+0+C1432</f>
        <v>44500</v>
      </c>
      <c r="D1431" s="106">
        <f>D1433+0+0+D1432</f>
        <v>0</v>
      </c>
    </row>
    <row r="1432" spans="1:4" s="91" customFormat="1" ht="40.5" x14ac:dyDescent="0.2">
      <c r="A1432" s="117">
        <v>511200</v>
      </c>
      <c r="B1432" s="110" t="s">
        <v>154</v>
      </c>
      <c r="C1432" s="119">
        <v>42000</v>
      </c>
      <c r="D1432" s="119">
        <v>0</v>
      </c>
    </row>
    <row r="1433" spans="1:4" s="91" customFormat="1" x14ac:dyDescent="0.2">
      <c r="A1433" s="109">
        <v>511300</v>
      </c>
      <c r="B1433" s="110" t="s">
        <v>155</v>
      </c>
      <c r="C1433" s="119">
        <v>2500</v>
      </c>
      <c r="D1433" s="119">
        <v>0</v>
      </c>
    </row>
    <row r="1434" spans="1:4" s="116" customFormat="1" x14ac:dyDescent="0.2">
      <c r="A1434" s="107">
        <v>513000</v>
      </c>
      <c r="B1434" s="112" t="s">
        <v>160</v>
      </c>
      <c r="C1434" s="106"/>
      <c r="D1434" s="106">
        <f>0</f>
        <v>0</v>
      </c>
    </row>
    <row r="1435" spans="1:4" s="116" customFormat="1" x14ac:dyDescent="0.2">
      <c r="A1435" s="107">
        <v>630000</v>
      </c>
      <c r="B1435" s="112" t="s">
        <v>190</v>
      </c>
      <c r="C1435" s="106">
        <f t="shared" ref="C1435" si="395">C1436+C1438</f>
        <v>812000</v>
      </c>
      <c r="D1435" s="106">
        <f t="shared" ref="D1435" si="396">D1436+D1438</f>
        <v>0</v>
      </c>
    </row>
    <row r="1436" spans="1:4" s="116" customFormat="1" x14ac:dyDescent="0.2">
      <c r="A1436" s="107">
        <v>631000</v>
      </c>
      <c r="B1436" s="112" t="s">
        <v>125</v>
      </c>
      <c r="C1436" s="106">
        <f t="shared" ref="C1436" si="397">C1437</f>
        <v>62000</v>
      </c>
      <c r="D1436" s="106">
        <f t="shared" ref="D1436" si="398">D1437</f>
        <v>0</v>
      </c>
    </row>
    <row r="1437" spans="1:4" s="91" customFormat="1" x14ac:dyDescent="0.2">
      <c r="A1437" s="109">
        <v>631900</v>
      </c>
      <c r="B1437" s="110" t="s">
        <v>328</v>
      </c>
      <c r="C1437" s="119">
        <v>62000</v>
      </c>
      <c r="D1437" s="119">
        <v>0</v>
      </c>
    </row>
    <row r="1438" spans="1:4" s="116" customFormat="1" ht="40.5" x14ac:dyDescent="0.2">
      <c r="A1438" s="107">
        <v>638000</v>
      </c>
      <c r="B1438" s="112" t="s">
        <v>126</v>
      </c>
      <c r="C1438" s="106">
        <f t="shared" ref="C1438" si="399">C1439</f>
        <v>750000</v>
      </c>
      <c r="D1438" s="106">
        <f t="shared" ref="D1438" si="400">D1439</f>
        <v>0</v>
      </c>
    </row>
    <row r="1439" spans="1:4" s="91" customFormat="1" x14ac:dyDescent="0.2">
      <c r="A1439" s="109">
        <v>638100</v>
      </c>
      <c r="B1439" s="110" t="s">
        <v>195</v>
      </c>
      <c r="C1439" s="119">
        <v>750000</v>
      </c>
      <c r="D1439" s="119">
        <v>0</v>
      </c>
    </row>
    <row r="1440" spans="1:4" s="91" customFormat="1" x14ac:dyDescent="0.2">
      <c r="A1440" s="98"/>
      <c r="B1440" s="144" t="s">
        <v>229</v>
      </c>
      <c r="C1440" s="148">
        <f>C1406+C1435+C1430+C1427</f>
        <v>31247600</v>
      </c>
      <c r="D1440" s="148">
        <f>D1406+D1435+D1430+D1427</f>
        <v>6000</v>
      </c>
    </row>
    <row r="1441" spans="1:4" s="91" customFormat="1" x14ac:dyDescent="0.2">
      <c r="A1441" s="101"/>
      <c r="B1441" s="105"/>
      <c r="C1441" s="128"/>
      <c r="D1441" s="128"/>
    </row>
    <row r="1442" spans="1:4" s="91" customFormat="1" x14ac:dyDescent="0.2">
      <c r="A1442" s="104"/>
      <c r="B1442" s="105"/>
      <c r="C1442" s="111"/>
      <c r="D1442" s="111"/>
    </row>
    <row r="1443" spans="1:4" s="91" customFormat="1" x14ac:dyDescent="0.2">
      <c r="A1443" s="109" t="s">
        <v>592</v>
      </c>
      <c r="B1443" s="112"/>
      <c r="C1443" s="111"/>
      <c r="D1443" s="111"/>
    </row>
    <row r="1444" spans="1:4" s="91" customFormat="1" x14ac:dyDescent="0.2">
      <c r="A1444" s="109" t="s">
        <v>241</v>
      </c>
      <c r="B1444" s="112"/>
      <c r="C1444" s="111"/>
      <c r="D1444" s="111"/>
    </row>
    <row r="1445" spans="1:4" s="91" customFormat="1" x14ac:dyDescent="0.2">
      <c r="A1445" s="109" t="s">
        <v>337</v>
      </c>
      <c r="B1445" s="112"/>
      <c r="C1445" s="111"/>
      <c r="D1445" s="111"/>
    </row>
    <row r="1446" spans="1:4" s="91" customFormat="1" x14ac:dyDescent="0.2">
      <c r="A1446" s="109" t="s">
        <v>525</v>
      </c>
      <c r="B1446" s="112"/>
      <c r="C1446" s="111"/>
      <c r="D1446" s="111"/>
    </row>
    <row r="1447" spans="1:4" s="91" customFormat="1" x14ac:dyDescent="0.2">
      <c r="A1447" s="109"/>
      <c r="B1447" s="140"/>
      <c r="C1447" s="128"/>
      <c r="D1447" s="128"/>
    </row>
    <row r="1448" spans="1:4" s="91" customFormat="1" x14ac:dyDescent="0.2">
      <c r="A1448" s="107">
        <v>410000</v>
      </c>
      <c r="B1448" s="108" t="s">
        <v>87</v>
      </c>
      <c r="C1448" s="106">
        <f t="shared" ref="C1448" si="401">C1449+C1454</f>
        <v>211300</v>
      </c>
      <c r="D1448" s="106">
        <f t="shared" ref="D1448" si="402">D1449+D1454</f>
        <v>0</v>
      </c>
    </row>
    <row r="1449" spans="1:4" s="91" customFormat="1" x14ac:dyDescent="0.2">
      <c r="A1449" s="107">
        <v>411000</v>
      </c>
      <c r="B1449" s="108" t="s">
        <v>200</v>
      </c>
      <c r="C1449" s="106">
        <f t="shared" ref="C1449" si="403">SUM(C1450:C1453)</f>
        <v>194700</v>
      </c>
      <c r="D1449" s="106">
        <f t="shared" ref="D1449" si="404">SUM(D1450:D1453)</f>
        <v>0</v>
      </c>
    </row>
    <row r="1450" spans="1:4" s="91" customFormat="1" x14ac:dyDescent="0.2">
      <c r="A1450" s="109">
        <v>411100</v>
      </c>
      <c r="B1450" s="110" t="s">
        <v>88</v>
      </c>
      <c r="C1450" s="119">
        <v>163900</v>
      </c>
      <c r="D1450" s="119">
        <v>0</v>
      </c>
    </row>
    <row r="1451" spans="1:4" s="91" customFormat="1" ht="40.5" x14ac:dyDescent="0.2">
      <c r="A1451" s="109">
        <v>411200</v>
      </c>
      <c r="B1451" s="110" t="s">
        <v>213</v>
      </c>
      <c r="C1451" s="119">
        <v>7500</v>
      </c>
      <c r="D1451" s="119">
        <v>0</v>
      </c>
    </row>
    <row r="1452" spans="1:4" s="91" customFormat="1" ht="40.5" x14ac:dyDescent="0.2">
      <c r="A1452" s="109">
        <v>411300</v>
      </c>
      <c r="B1452" s="110" t="s">
        <v>89</v>
      </c>
      <c r="C1452" s="119">
        <v>20200</v>
      </c>
      <c r="D1452" s="119">
        <v>0</v>
      </c>
    </row>
    <row r="1453" spans="1:4" s="91" customFormat="1" x14ac:dyDescent="0.2">
      <c r="A1453" s="109">
        <v>411400</v>
      </c>
      <c r="B1453" s="110" t="s">
        <v>90</v>
      </c>
      <c r="C1453" s="119">
        <v>3100</v>
      </c>
      <c r="D1453" s="119">
        <v>0</v>
      </c>
    </row>
    <row r="1454" spans="1:4" s="91" customFormat="1" x14ac:dyDescent="0.2">
      <c r="A1454" s="107">
        <v>412000</v>
      </c>
      <c r="B1454" s="112" t="s">
        <v>205</v>
      </c>
      <c r="C1454" s="106">
        <f>SUM(C1455:C1465)</f>
        <v>16600</v>
      </c>
      <c r="D1454" s="106">
        <f>SUM(D1455:D1465)</f>
        <v>0</v>
      </c>
    </row>
    <row r="1455" spans="1:4" s="91" customFormat="1" x14ac:dyDescent="0.2">
      <c r="A1455" s="109">
        <v>412100</v>
      </c>
      <c r="B1455" s="110" t="s">
        <v>91</v>
      </c>
      <c r="C1455" s="119">
        <v>1600</v>
      </c>
      <c r="D1455" s="119">
        <v>0</v>
      </c>
    </row>
    <row r="1456" spans="1:4" s="91" customFormat="1" ht="40.5" x14ac:dyDescent="0.2">
      <c r="A1456" s="109">
        <v>412200</v>
      </c>
      <c r="B1456" s="110" t="s">
        <v>214</v>
      </c>
      <c r="C1456" s="119">
        <v>5400</v>
      </c>
      <c r="D1456" s="119">
        <v>0</v>
      </c>
    </row>
    <row r="1457" spans="1:4" s="91" customFormat="1" x14ac:dyDescent="0.2">
      <c r="A1457" s="109">
        <v>412300</v>
      </c>
      <c r="B1457" s="110" t="s">
        <v>92</v>
      </c>
      <c r="C1457" s="119">
        <v>600</v>
      </c>
      <c r="D1457" s="119">
        <v>0</v>
      </c>
    </row>
    <row r="1458" spans="1:4" s="91" customFormat="1" x14ac:dyDescent="0.2">
      <c r="A1458" s="109">
        <v>412500</v>
      </c>
      <c r="B1458" s="110" t="s">
        <v>94</v>
      </c>
      <c r="C1458" s="119">
        <v>800</v>
      </c>
      <c r="D1458" s="119">
        <v>0</v>
      </c>
    </row>
    <row r="1459" spans="1:4" s="91" customFormat="1" x14ac:dyDescent="0.2">
      <c r="A1459" s="109">
        <v>412600</v>
      </c>
      <c r="B1459" s="110" t="s">
        <v>215</v>
      </c>
      <c r="C1459" s="119">
        <v>4200</v>
      </c>
      <c r="D1459" s="119">
        <v>0</v>
      </c>
    </row>
    <row r="1460" spans="1:4" s="91" customFormat="1" x14ac:dyDescent="0.2">
      <c r="A1460" s="109">
        <v>412700</v>
      </c>
      <c r="B1460" s="110" t="s">
        <v>202</v>
      </c>
      <c r="C1460" s="119">
        <v>3400</v>
      </c>
      <c r="D1460" s="119">
        <v>0</v>
      </c>
    </row>
    <row r="1461" spans="1:4" s="91" customFormat="1" x14ac:dyDescent="0.2">
      <c r="A1461" s="109">
        <v>412900</v>
      </c>
      <c r="B1461" s="114" t="s">
        <v>526</v>
      </c>
      <c r="C1461" s="119">
        <v>0</v>
      </c>
      <c r="D1461" s="119">
        <v>0</v>
      </c>
    </row>
    <row r="1462" spans="1:4" s="91" customFormat="1" x14ac:dyDescent="0.2">
      <c r="A1462" s="109">
        <v>412900</v>
      </c>
      <c r="B1462" s="114" t="s">
        <v>311</v>
      </c>
      <c r="C1462" s="119">
        <v>100</v>
      </c>
      <c r="D1462" s="119">
        <v>0</v>
      </c>
    </row>
    <row r="1463" spans="1:4" s="91" customFormat="1" ht="40.5" x14ac:dyDescent="0.2">
      <c r="A1463" s="109">
        <v>412900</v>
      </c>
      <c r="B1463" s="114" t="s">
        <v>312</v>
      </c>
      <c r="C1463" s="119">
        <v>0</v>
      </c>
      <c r="D1463" s="119">
        <v>0</v>
      </c>
    </row>
    <row r="1464" spans="1:4" s="91" customFormat="1" ht="40.5" x14ac:dyDescent="0.2">
      <c r="A1464" s="109">
        <v>412900</v>
      </c>
      <c r="B1464" s="110" t="s">
        <v>313</v>
      </c>
      <c r="C1464" s="119">
        <v>500</v>
      </c>
      <c r="D1464" s="119">
        <v>0</v>
      </c>
    </row>
    <row r="1465" spans="1:4" s="91" customFormat="1" x14ac:dyDescent="0.2">
      <c r="A1465" s="109">
        <v>412900</v>
      </c>
      <c r="B1465" s="110" t="s">
        <v>296</v>
      </c>
      <c r="C1465" s="119">
        <v>0</v>
      </c>
      <c r="D1465" s="119">
        <v>0</v>
      </c>
    </row>
    <row r="1466" spans="1:4" s="116" customFormat="1" x14ac:dyDescent="0.2">
      <c r="A1466" s="107">
        <v>480000</v>
      </c>
      <c r="B1466" s="112" t="s">
        <v>147</v>
      </c>
      <c r="C1466" s="106">
        <f t="shared" ref="C1466:C1467" si="405">C1467</f>
        <v>0</v>
      </c>
      <c r="D1466" s="106">
        <f t="shared" ref="D1466:D1467" si="406">D1467</f>
        <v>3000</v>
      </c>
    </row>
    <row r="1467" spans="1:4" s="116" customFormat="1" x14ac:dyDescent="0.2">
      <c r="A1467" s="107">
        <v>488000</v>
      </c>
      <c r="B1467" s="112" t="s">
        <v>103</v>
      </c>
      <c r="C1467" s="106">
        <f t="shared" si="405"/>
        <v>0</v>
      </c>
      <c r="D1467" s="106">
        <f t="shared" si="406"/>
        <v>3000</v>
      </c>
    </row>
    <row r="1468" spans="1:4" s="91" customFormat="1" x14ac:dyDescent="0.2">
      <c r="A1468" s="109">
        <v>488100</v>
      </c>
      <c r="B1468" s="110" t="s">
        <v>103</v>
      </c>
      <c r="C1468" s="119">
        <v>0</v>
      </c>
      <c r="D1468" s="111">
        <v>3000</v>
      </c>
    </row>
    <row r="1469" spans="1:4" s="91" customFormat="1" x14ac:dyDescent="0.2">
      <c r="A1469" s="107">
        <v>510000</v>
      </c>
      <c r="B1469" s="112" t="s">
        <v>151</v>
      </c>
      <c r="C1469" s="106">
        <f>C1472+C1470+0</f>
        <v>0</v>
      </c>
      <c r="D1469" s="106">
        <f>D1472+D1470+0</f>
        <v>0</v>
      </c>
    </row>
    <row r="1470" spans="1:4" s="116" customFormat="1" x14ac:dyDescent="0.2">
      <c r="A1470" s="107">
        <v>511000</v>
      </c>
      <c r="B1470" s="112" t="s">
        <v>152</v>
      </c>
      <c r="C1470" s="106">
        <f>SUM(C1471:C1471)</f>
        <v>0</v>
      </c>
      <c r="D1470" s="106">
        <f>SUM(D1471:D1471)</f>
        <v>0</v>
      </c>
    </row>
    <row r="1471" spans="1:4" s="91" customFormat="1" x14ac:dyDescent="0.2">
      <c r="A1471" s="109">
        <v>511300</v>
      </c>
      <c r="B1471" s="110" t="s">
        <v>155</v>
      </c>
      <c r="C1471" s="119">
        <v>0</v>
      </c>
      <c r="D1471" s="119">
        <v>0</v>
      </c>
    </row>
    <row r="1472" spans="1:4" s="116" customFormat="1" ht="40.5" x14ac:dyDescent="0.2">
      <c r="A1472" s="107">
        <v>516000</v>
      </c>
      <c r="B1472" s="112" t="s">
        <v>162</v>
      </c>
      <c r="C1472" s="106">
        <f t="shared" ref="C1472" si="407">C1473</f>
        <v>0</v>
      </c>
      <c r="D1472" s="106">
        <f t="shared" ref="D1472" si="408">D1473</f>
        <v>0</v>
      </c>
    </row>
    <row r="1473" spans="1:4" s="91" customFormat="1" x14ac:dyDescent="0.2">
      <c r="A1473" s="109">
        <v>516100</v>
      </c>
      <c r="B1473" s="110" t="s">
        <v>162</v>
      </c>
      <c r="C1473" s="119">
        <v>0</v>
      </c>
      <c r="D1473" s="119">
        <v>0</v>
      </c>
    </row>
    <row r="1474" spans="1:4" s="116" customFormat="1" x14ac:dyDescent="0.2">
      <c r="A1474" s="107">
        <v>630000</v>
      </c>
      <c r="B1474" s="112" t="s">
        <v>190</v>
      </c>
      <c r="C1474" s="106">
        <f>0+C1475</f>
        <v>15200</v>
      </c>
      <c r="D1474" s="106">
        <f>0+D1475</f>
        <v>0</v>
      </c>
    </row>
    <row r="1475" spans="1:4" s="116" customFormat="1" ht="40.5" x14ac:dyDescent="0.2">
      <c r="A1475" s="107">
        <v>638000</v>
      </c>
      <c r="B1475" s="112" t="s">
        <v>126</v>
      </c>
      <c r="C1475" s="106">
        <f t="shared" ref="C1475" si="409">C1476</f>
        <v>15200</v>
      </c>
      <c r="D1475" s="106">
        <f t="shared" ref="D1475" si="410">D1476</f>
        <v>0</v>
      </c>
    </row>
    <row r="1476" spans="1:4" s="91" customFormat="1" x14ac:dyDescent="0.2">
      <c r="A1476" s="109">
        <v>638100</v>
      </c>
      <c r="B1476" s="110" t="s">
        <v>195</v>
      </c>
      <c r="C1476" s="119">
        <v>15200</v>
      </c>
      <c r="D1476" s="119">
        <v>0</v>
      </c>
    </row>
    <row r="1477" spans="1:4" s="91" customFormat="1" x14ac:dyDescent="0.2">
      <c r="A1477" s="150"/>
      <c r="B1477" s="144" t="s">
        <v>229</v>
      </c>
      <c r="C1477" s="148">
        <f>C1448+C1469+C1474+C1466</f>
        <v>226500</v>
      </c>
      <c r="D1477" s="148">
        <f>D1448+D1469+D1474+D1466</f>
        <v>3000</v>
      </c>
    </row>
    <row r="1478" spans="1:4" s="91" customFormat="1" x14ac:dyDescent="0.2">
      <c r="A1478" s="127"/>
      <c r="B1478" s="105"/>
      <c r="C1478" s="128"/>
      <c r="D1478" s="128"/>
    </row>
    <row r="1479" spans="1:4" s="91" customFormat="1" x14ac:dyDescent="0.2">
      <c r="A1479" s="104"/>
      <c r="B1479" s="105"/>
      <c r="C1479" s="111"/>
      <c r="D1479" s="111"/>
    </row>
    <row r="1480" spans="1:4" s="91" customFormat="1" x14ac:dyDescent="0.2">
      <c r="A1480" s="109" t="s">
        <v>593</v>
      </c>
      <c r="B1480" s="112"/>
      <c r="C1480" s="111"/>
      <c r="D1480" s="111"/>
    </row>
    <row r="1481" spans="1:4" s="91" customFormat="1" x14ac:dyDescent="0.2">
      <c r="A1481" s="109" t="s">
        <v>241</v>
      </c>
      <c r="B1481" s="112"/>
      <c r="C1481" s="111"/>
      <c r="D1481" s="111"/>
    </row>
    <row r="1482" spans="1:4" s="91" customFormat="1" x14ac:dyDescent="0.2">
      <c r="A1482" s="109" t="s">
        <v>338</v>
      </c>
      <c r="B1482" s="112"/>
      <c r="C1482" s="111"/>
      <c r="D1482" s="111"/>
    </row>
    <row r="1483" spans="1:4" s="91" customFormat="1" x14ac:dyDescent="0.2">
      <c r="A1483" s="109" t="s">
        <v>525</v>
      </c>
      <c r="B1483" s="112"/>
      <c r="C1483" s="111"/>
      <c r="D1483" s="111"/>
    </row>
    <row r="1484" spans="1:4" s="91" customFormat="1" x14ac:dyDescent="0.2">
      <c r="A1484" s="109"/>
      <c r="B1484" s="140"/>
      <c r="C1484" s="128"/>
      <c r="D1484" s="128"/>
    </row>
    <row r="1485" spans="1:4" s="91" customFormat="1" x14ac:dyDescent="0.2">
      <c r="A1485" s="107">
        <v>410000</v>
      </c>
      <c r="B1485" s="108" t="s">
        <v>87</v>
      </c>
      <c r="C1485" s="106">
        <f t="shared" ref="C1485" si="411">C1486+C1491+C1504</f>
        <v>5417800</v>
      </c>
      <c r="D1485" s="106">
        <f t="shared" ref="D1485" si="412">D1486+D1491+D1504</f>
        <v>0</v>
      </c>
    </row>
    <row r="1486" spans="1:4" s="91" customFormat="1" x14ac:dyDescent="0.2">
      <c r="A1486" s="107">
        <v>411000</v>
      </c>
      <c r="B1486" s="108" t="s">
        <v>200</v>
      </c>
      <c r="C1486" s="106">
        <f t="shared" ref="C1486" si="413">SUM(C1487:C1490)</f>
        <v>4240900</v>
      </c>
      <c r="D1486" s="106">
        <f t="shared" ref="D1486" si="414">SUM(D1487:D1490)</f>
        <v>0</v>
      </c>
    </row>
    <row r="1487" spans="1:4" s="91" customFormat="1" x14ac:dyDescent="0.2">
      <c r="A1487" s="109">
        <v>411100</v>
      </c>
      <c r="B1487" s="110" t="s">
        <v>88</v>
      </c>
      <c r="C1487" s="119">
        <v>3900000</v>
      </c>
      <c r="D1487" s="119">
        <v>0</v>
      </c>
    </row>
    <row r="1488" spans="1:4" s="91" customFormat="1" ht="40.5" x14ac:dyDescent="0.2">
      <c r="A1488" s="109">
        <v>411200</v>
      </c>
      <c r="B1488" s="110" t="s">
        <v>213</v>
      </c>
      <c r="C1488" s="119">
        <v>152000</v>
      </c>
      <c r="D1488" s="119">
        <v>0</v>
      </c>
    </row>
    <row r="1489" spans="1:4" s="91" customFormat="1" ht="40.5" x14ac:dyDescent="0.2">
      <c r="A1489" s="109">
        <v>411300</v>
      </c>
      <c r="B1489" s="110" t="s">
        <v>89</v>
      </c>
      <c r="C1489" s="119">
        <v>150000</v>
      </c>
      <c r="D1489" s="119">
        <v>0</v>
      </c>
    </row>
    <row r="1490" spans="1:4" s="91" customFormat="1" x14ac:dyDescent="0.2">
      <c r="A1490" s="109">
        <v>411400</v>
      </c>
      <c r="B1490" s="110" t="s">
        <v>90</v>
      </c>
      <c r="C1490" s="119">
        <v>38900</v>
      </c>
      <c r="D1490" s="119">
        <v>0</v>
      </c>
    </row>
    <row r="1491" spans="1:4" s="91" customFormat="1" x14ac:dyDescent="0.2">
      <c r="A1491" s="107">
        <v>412000</v>
      </c>
      <c r="B1491" s="112" t="s">
        <v>205</v>
      </c>
      <c r="C1491" s="106">
        <f t="shared" ref="C1491" si="415">SUM(C1492:C1503)</f>
        <v>1176500</v>
      </c>
      <c r="D1491" s="106">
        <f t="shared" ref="D1491" si="416">SUM(D1492:D1503)</f>
        <v>0</v>
      </c>
    </row>
    <row r="1492" spans="1:4" s="91" customFormat="1" x14ac:dyDescent="0.2">
      <c r="A1492" s="109">
        <v>412100</v>
      </c>
      <c r="B1492" s="110" t="s">
        <v>91</v>
      </c>
      <c r="C1492" s="119">
        <v>30000</v>
      </c>
      <c r="D1492" s="119">
        <v>0</v>
      </c>
    </row>
    <row r="1493" spans="1:4" s="91" customFormat="1" ht="40.5" x14ac:dyDescent="0.2">
      <c r="A1493" s="109">
        <v>412200</v>
      </c>
      <c r="B1493" s="110" t="s">
        <v>214</v>
      </c>
      <c r="C1493" s="119">
        <v>239400</v>
      </c>
      <c r="D1493" s="119">
        <v>0</v>
      </c>
    </row>
    <row r="1494" spans="1:4" s="91" customFormat="1" x14ac:dyDescent="0.2">
      <c r="A1494" s="109">
        <v>412300</v>
      </c>
      <c r="B1494" s="110" t="s">
        <v>92</v>
      </c>
      <c r="C1494" s="119">
        <v>30000</v>
      </c>
      <c r="D1494" s="119">
        <v>0</v>
      </c>
    </row>
    <row r="1495" spans="1:4" s="91" customFormat="1" x14ac:dyDescent="0.2">
      <c r="A1495" s="109">
        <v>412500</v>
      </c>
      <c r="B1495" s="110" t="s">
        <v>94</v>
      </c>
      <c r="C1495" s="119">
        <v>30000</v>
      </c>
      <c r="D1495" s="119">
        <v>0</v>
      </c>
    </row>
    <row r="1496" spans="1:4" s="91" customFormat="1" x14ac:dyDescent="0.2">
      <c r="A1496" s="109">
        <v>412600</v>
      </c>
      <c r="B1496" s="110" t="s">
        <v>215</v>
      </c>
      <c r="C1496" s="119">
        <v>40000</v>
      </c>
      <c r="D1496" s="119">
        <v>0</v>
      </c>
    </row>
    <row r="1497" spans="1:4" s="91" customFormat="1" x14ac:dyDescent="0.2">
      <c r="A1497" s="109">
        <v>412700</v>
      </c>
      <c r="B1497" s="110" t="s">
        <v>202</v>
      </c>
      <c r="C1497" s="119">
        <v>150000</v>
      </c>
      <c r="D1497" s="119">
        <v>0</v>
      </c>
    </row>
    <row r="1498" spans="1:4" s="91" customFormat="1" x14ac:dyDescent="0.2">
      <c r="A1498" s="109">
        <v>412900</v>
      </c>
      <c r="B1498" s="114" t="s">
        <v>526</v>
      </c>
      <c r="C1498" s="119">
        <v>2000</v>
      </c>
      <c r="D1498" s="119">
        <v>0</v>
      </c>
    </row>
    <row r="1499" spans="1:4" s="91" customFormat="1" x14ac:dyDescent="0.2">
      <c r="A1499" s="109">
        <v>412900</v>
      </c>
      <c r="B1499" s="114" t="s">
        <v>294</v>
      </c>
      <c r="C1499" s="119">
        <v>641000</v>
      </c>
      <c r="D1499" s="119">
        <v>0</v>
      </c>
    </row>
    <row r="1500" spans="1:4" s="91" customFormat="1" x14ac:dyDescent="0.2">
      <c r="A1500" s="109">
        <v>412900</v>
      </c>
      <c r="B1500" s="114" t="s">
        <v>311</v>
      </c>
      <c r="C1500" s="119">
        <v>2100</v>
      </c>
      <c r="D1500" s="119">
        <v>0</v>
      </c>
    </row>
    <row r="1501" spans="1:4" s="91" customFormat="1" ht="40.5" x14ac:dyDescent="0.2">
      <c r="A1501" s="109">
        <v>412900</v>
      </c>
      <c r="B1501" s="114" t="s">
        <v>312</v>
      </c>
      <c r="C1501" s="119">
        <v>2500</v>
      </c>
      <c r="D1501" s="119">
        <v>0</v>
      </c>
    </row>
    <row r="1502" spans="1:4" s="91" customFormat="1" ht="40.5" x14ac:dyDescent="0.2">
      <c r="A1502" s="109">
        <v>412900</v>
      </c>
      <c r="B1502" s="110" t="s">
        <v>313</v>
      </c>
      <c r="C1502" s="119">
        <v>8500</v>
      </c>
      <c r="D1502" s="119">
        <v>0</v>
      </c>
    </row>
    <row r="1503" spans="1:4" s="91" customFormat="1" x14ac:dyDescent="0.2">
      <c r="A1503" s="109">
        <v>412900</v>
      </c>
      <c r="B1503" s="110" t="s">
        <v>296</v>
      </c>
      <c r="C1503" s="119">
        <v>1000</v>
      </c>
      <c r="D1503" s="119">
        <v>0</v>
      </c>
    </row>
    <row r="1504" spans="1:4" s="116" customFormat="1" x14ac:dyDescent="0.2">
      <c r="A1504" s="107">
        <v>413000</v>
      </c>
      <c r="B1504" s="112" t="s">
        <v>206</v>
      </c>
      <c r="C1504" s="106">
        <f t="shared" ref="C1504" si="417">C1505</f>
        <v>400</v>
      </c>
      <c r="D1504" s="106">
        <f t="shared" ref="D1504" si="418">D1505</f>
        <v>0</v>
      </c>
    </row>
    <row r="1505" spans="1:4" s="91" customFormat="1" x14ac:dyDescent="0.2">
      <c r="A1505" s="117">
        <v>413900</v>
      </c>
      <c r="B1505" s="110" t="s">
        <v>99</v>
      </c>
      <c r="C1505" s="119">
        <v>400</v>
      </c>
      <c r="D1505" s="119">
        <v>0</v>
      </c>
    </row>
    <row r="1506" spans="1:4" s="116" customFormat="1" x14ac:dyDescent="0.2">
      <c r="A1506" s="107">
        <v>480000</v>
      </c>
      <c r="B1506" s="112" t="s">
        <v>147</v>
      </c>
      <c r="C1506" s="106">
        <f t="shared" ref="C1506:C1507" si="419">C1507</f>
        <v>1000</v>
      </c>
      <c r="D1506" s="106">
        <f t="shared" ref="D1506:D1507" si="420">D1507</f>
        <v>0</v>
      </c>
    </row>
    <row r="1507" spans="1:4" s="116" customFormat="1" x14ac:dyDescent="0.2">
      <c r="A1507" s="107">
        <v>488000</v>
      </c>
      <c r="B1507" s="112" t="s">
        <v>103</v>
      </c>
      <c r="C1507" s="106">
        <f t="shared" si="419"/>
        <v>1000</v>
      </c>
      <c r="D1507" s="106">
        <f t="shared" si="420"/>
        <v>0</v>
      </c>
    </row>
    <row r="1508" spans="1:4" s="91" customFormat="1" x14ac:dyDescent="0.2">
      <c r="A1508" s="109">
        <v>488100</v>
      </c>
      <c r="B1508" s="212" t="s">
        <v>103</v>
      </c>
      <c r="C1508" s="119">
        <v>1000</v>
      </c>
      <c r="D1508" s="119">
        <v>0</v>
      </c>
    </row>
    <row r="1509" spans="1:4" s="91" customFormat="1" x14ac:dyDescent="0.2">
      <c r="A1509" s="107">
        <v>510000</v>
      </c>
      <c r="B1509" s="112" t="s">
        <v>151</v>
      </c>
      <c r="C1509" s="106">
        <f t="shared" ref="C1509" si="421">C1510</f>
        <v>10000</v>
      </c>
      <c r="D1509" s="106">
        <f t="shared" ref="D1509" si="422">D1510</f>
        <v>0</v>
      </c>
    </row>
    <row r="1510" spans="1:4" s="91" customFormat="1" x14ac:dyDescent="0.2">
      <c r="A1510" s="107">
        <v>511000</v>
      </c>
      <c r="B1510" s="112" t="s">
        <v>152</v>
      </c>
      <c r="C1510" s="106">
        <f>SUM(C1511:C1511)</f>
        <v>10000</v>
      </c>
      <c r="D1510" s="106">
        <f>SUM(D1511:D1511)</f>
        <v>0</v>
      </c>
    </row>
    <row r="1511" spans="1:4" s="91" customFormat="1" x14ac:dyDescent="0.2">
      <c r="A1511" s="109">
        <v>511300</v>
      </c>
      <c r="B1511" s="110" t="s">
        <v>155</v>
      </c>
      <c r="C1511" s="119">
        <v>10000</v>
      </c>
      <c r="D1511" s="119">
        <v>0</v>
      </c>
    </row>
    <row r="1512" spans="1:4" s="116" customFormat="1" x14ac:dyDescent="0.2">
      <c r="A1512" s="107">
        <v>630000</v>
      </c>
      <c r="B1512" s="112" t="s">
        <v>190</v>
      </c>
      <c r="C1512" s="106">
        <f>0+C1513</f>
        <v>162000</v>
      </c>
      <c r="D1512" s="106">
        <f>0+D1513</f>
        <v>0</v>
      </c>
    </row>
    <row r="1513" spans="1:4" s="116" customFormat="1" ht="40.5" x14ac:dyDescent="0.2">
      <c r="A1513" s="107">
        <v>638000</v>
      </c>
      <c r="B1513" s="112" t="s">
        <v>126</v>
      </c>
      <c r="C1513" s="106">
        <f t="shared" ref="C1513" si="423">C1514</f>
        <v>162000</v>
      </c>
      <c r="D1513" s="106">
        <f t="shared" ref="D1513" si="424">D1514</f>
        <v>0</v>
      </c>
    </row>
    <row r="1514" spans="1:4" s="91" customFormat="1" x14ac:dyDescent="0.2">
      <c r="A1514" s="109">
        <v>638100</v>
      </c>
      <c r="B1514" s="110" t="s">
        <v>195</v>
      </c>
      <c r="C1514" s="119">
        <v>162000</v>
      </c>
      <c r="D1514" s="119">
        <v>0</v>
      </c>
    </row>
    <row r="1515" spans="1:4" s="91" customFormat="1" x14ac:dyDescent="0.2">
      <c r="A1515" s="150"/>
      <c r="B1515" s="144" t="s">
        <v>229</v>
      </c>
      <c r="C1515" s="148">
        <f>C1485+C1506+C1509+C1512</f>
        <v>5590800</v>
      </c>
      <c r="D1515" s="148">
        <f>D1485+D1506+D1509+D1512</f>
        <v>0</v>
      </c>
    </row>
    <row r="1516" spans="1:4" s="91" customFormat="1" x14ac:dyDescent="0.2">
      <c r="A1516" s="127"/>
      <c r="B1516" s="105"/>
      <c r="C1516" s="111"/>
      <c r="D1516" s="111"/>
    </row>
    <row r="1517" spans="1:4" s="91" customFormat="1" x14ac:dyDescent="0.2">
      <c r="A1517" s="104"/>
      <c r="B1517" s="105"/>
      <c r="C1517" s="111"/>
      <c r="D1517" s="111"/>
    </row>
    <row r="1518" spans="1:4" s="91" customFormat="1" x14ac:dyDescent="0.2">
      <c r="A1518" s="109" t="s">
        <v>594</v>
      </c>
      <c r="B1518" s="112"/>
      <c r="C1518" s="111"/>
      <c r="D1518" s="111"/>
    </row>
    <row r="1519" spans="1:4" s="91" customFormat="1" x14ac:dyDescent="0.2">
      <c r="A1519" s="109" t="s">
        <v>241</v>
      </c>
      <c r="B1519" s="112"/>
      <c r="C1519" s="111"/>
      <c r="D1519" s="111"/>
    </row>
    <row r="1520" spans="1:4" s="91" customFormat="1" x14ac:dyDescent="0.2">
      <c r="A1520" s="109" t="s">
        <v>350</v>
      </c>
      <c r="B1520" s="112"/>
      <c r="C1520" s="111"/>
      <c r="D1520" s="111"/>
    </row>
    <row r="1521" spans="1:4" s="91" customFormat="1" x14ac:dyDescent="0.2">
      <c r="A1521" s="109" t="s">
        <v>525</v>
      </c>
      <c r="B1521" s="112"/>
      <c r="C1521" s="111"/>
      <c r="D1521" s="111"/>
    </row>
    <row r="1522" spans="1:4" s="91" customFormat="1" x14ac:dyDescent="0.2">
      <c r="A1522" s="109"/>
      <c r="B1522" s="140"/>
      <c r="C1522" s="128"/>
      <c r="D1522" s="128"/>
    </row>
    <row r="1523" spans="1:4" s="91" customFormat="1" x14ac:dyDescent="0.2">
      <c r="A1523" s="107">
        <v>410000</v>
      </c>
      <c r="B1523" s="108" t="s">
        <v>87</v>
      </c>
      <c r="C1523" s="106">
        <f t="shared" ref="C1523" si="425">C1524+C1529</f>
        <v>1609600</v>
      </c>
      <c r="D1523" s="106">
        <f t="shared" ref="D1523" si="426">D1524+D1529</f>
        <v>0</v>
      </c>
    </row>
    <row r="1524" spans="1:4" s="91" customFormat="1" x14ac:dyDescent="0.2">
      <c r="A1524" s="107">
        <v>411000</v>
      </c>
      <c r="B1524" s="108" t="s">
        <v>200</v>
      </c>
      <c r="C1524" s="106">
        <f t="shared" ref="C1524" si="427">SUM(C1525:C1528)</f>
        <v>891700</v>
      </c>
      <c r="D1524" s="106">
        <f t="shared" ref="D1524" si="428">SUM(D1525:D1528)</f>
        <v>0</v>
      </c>
    </row>
    <row r="1525" spans="1:4" s="91" customFormat="1" x14ac:dyDescent="0.2">
      <c r="A1525" s="109">
        <v>411100</v>
      </c>
      <c r="B1525" s="110" t="s">
        <v>88</v>
      </c>
      <c r="C1525" s="119">
        <v>830100</v>
      </c>
      <c r="D1525" s="119">
        <v>0</v>
      </c>
    </row>
    <row r="1526" spans="1:4" s="91" customFormat="1" ht="40.5" x14ac:dyDescent="0.2">
      <c r="A1526" s="109">
        <v>411200</v>
      </c>
      <c r="B1526" s="110" t="s">
        <v>213</v>
      </c>
      <c r="C1526" s="119">
        <v>39999.999999999993</v>
      </c>
      <c r="D1526" s="119">
        <v>0</v>
      </c>
    </row>
    <row r="1527" spans="1:4" s="91" customFormat="1" ht="40.5" x14ac:dyDescent="0.2">
      <c r="A1527" s="109">
        <v>411300</v>
      </c>
      <c r="B1527" s="110" t="s">
        <v>89</v>
      </c>
      <c r="C1527" s="119">
        <v>10599.999999999998</v>
      </c>
      <c r="D1527" s="119">
        <v>0</v>
      </c>
    </row>
    <row r="1528" spans="1:4" s="91" customFormat="1" x14ac:dyDescent="0.2">
      <c r="A1528" s="109">
        <v>411400</v>
      </c>
      <c r="B1528" s="110" t="s">
        <v>90</v>
      </c>
      <c r="C1528" s="119">
        <v>11000</v>
      </c>
      <c r="D1528" s="119">
        <v>0</v>
      </c>
    </row>
    <row r="1529" spans="1:4" s="91" customFormat="1" x14ac:dyDescent="0.2">
      <c r="A1529" s="107">
        <v>412000</v>
      </c>
      <c r="B1529" s="112" t="s">
        <v>205</v>
      </c>
      <c r="C1529" s="106">
        <f>SUM(C1530:C1539)</f>
        <v>717900</v>
      </c>
      <c r="D1529" s="106">
        <f>SUM(D1530:D1539)</f>
        <v>0</v>
      </c>
    </row>
    <row r="1530" spans="1:4" s="91" customFormat="1" x14ac:dyDescent="0.2">
      <c r="A1530" s="109">
        <v>412100</v>
      </c>
      <c r="B1530" s="110" t="s">
        <v>91</v>
      </c>
      <c r="C1530" s="119">
        <v>23800.000000000004</v>
      </c>
      <c r="D1530" s="119">
        <v>0</v>
      </c>
    </row>
    <row r="1531" spans="1:4" s="91" customFormat="1" ht="40.5" x14ac:dyDescent="0.2">
      <c r="A1531" s="109">
        <v>412200</v>
      </c>
      <c r="B1531" s="110" t="s">
        <v>214</v>
      </c>
      <c r="C1531" s="119">
        <v>37400</v>
      </c>
      <c r="D1531" s="119">
        <v>0</v>
      </c>
    </row>
    <row r="1532" spans="1:4" s="91" customFormat="1" x14ac:dyDescent="0.2">
      <c r="A1532" s="109">
        <v>412300</v>
      </c>
      <c r="B1532" s="110" t="s">
        <v>92</v>
      </c>
      <c r="C1532" s="119">
        <v>7000</v>
      </c>
      <c r="D1532" s="119">
        <v>0</v>
      </c>
    </row>
    <row r="1533" spans="1:4" s="91" customFormat="1" x14ac:dyDescent="0.2">
      <c r="A1533" s="109">
        <v>412500</v>
      </c>
      <c r="B1533" s="110" t="s">
        <v>94</v>
      </c>
      <c r="C1533" s="119">
        <v>7000</v>
      </c>
      <c r="D1533" s="119">
        <v>0</v>
      </c>
    </row>
    <row r="1534" spans="1:4" s="91" customFormat="1" x14ac:dyDescent="0.2">
      <c r="A1534" s="109">
        <v>412600</v>
      </c>
      <c r="B1534" s="110" t="s">
        <v>215</v>
      </c>
      <c r="C1534" s="119">
        <v>50000</v>
      </c>
      <c r="D1534" s="119">
        <v>0</v>
      </c>
    </row>
    <row r="1535" spans="1:4" s="91" customFormat="1" x14ac:dyDescent="0.2">
      <c r="A1535" s="109">
        <v>412700</v>
      </c>
      <c r="B1535" s="110" t="s">
        <v>202</v>
      </c>
      <c r="C1535" s="119">
        <v>30000</v>
      </c>
      <c r="D1535" s="119">
        <v>0</v>
      </c>
    </row>
    <row r="1536" spans="1:4" s="91" customFormat="1" ht="40.5" x14ac:dyDescent="0.2">
      <c r="A1536" s="109">
        <v>412700</v>
      </c>
      <c r="B1536" s="110" t="s">
        <v>595</v>
      </c>
      <c r="C1536" s="119">
        <v>560000</v>
      </c>
      <c r="D1536" s="119">
        <v>0</v>
      </c>
    </row>
    <row r="1537" spans="1:4" s="91" customFormat="1" x14ac:dyDescent="0.2">
      <c r="A1537" s="109">
        <v>412900</v>
      </c>
      <c r="B1537" s="114" t="s">
        <v>526</v>
      </c>
      <c r="C1537" s="119">
        <v>500</v>
      </c>
      <c r="D1537" s="119">
        <v>0</v>
      </c>
    </row>
    <row r="1538" spans="1:4" s="91" customFormat="1" x14ac:dyDescent="0.2">
      <c r="A1538" s="109">
        <v>412900</v>
      </c>
      <c r="B1538" s="114" t="s">
        <v>311</v>
      </c>
      <c r="C1538" s="119">
        <v>600</v>
      </c>
      <c r="D1538" s="119">
        <v>0</v>
      </c>
    </row>
    <row r="1539" spans="1:4" s="91" customFormat="1" ht="40.5" x14ac:dyDescent="0.2">
      <c r="A1539" s="109">
        <v>412900</v>
      </c>
      <c r="B1539" s="114" t="s">
        <v>313</v>
      </c>
      <c r="C1539" s="119">
        <v>1600</v>
      </c>
      <c r="D1539" s="119">
        <v>0</v>
      </c>
    </row>
    <row r="1540" spans="1:4" s="91" customFormat="1" x14ac:dyDescent="0.2">
      <c r="A1540" s="107">
        <v>510000</v>
      </c>
      <c r="B1540" s="112" t="s">
        <v>151</v>
      </c>
      <c r="C1540" s="106">
        <f>C1541+C1543</f>
        <v>4600</v>
      </c>
      <c r="D1540" s="106">
        <f>D1541+D1543</f>
        <v>0</v>
      </c>
    </row>
    <row r="1541" spans="1:4" s="91" customFormat="1" x14ac:dyDescent="0.2">
      <c r="A1541" s="107">
        <v>511000</v>
      </c>
      <c r="B1541" s="112" t="s">
        <v>152</v>
      </c>
      <c r="C1541" s="106">
        <f>SUM(C1542:C1542)</f>
        <v>3600</v>
      </c>
      <c r="D1541" s="106">
        <f>SUM(D1542:D1542)</f>
        <v>0</v>
      </c>
    </row>
    <row r="1542" spans="1:4" s="91" customFormat="1" x14ac:dyDescent="0.2">
      <c r="A1542" s="109">
        <v>511300</v>
      </c>
      <c r="B1542" s="110" t="s">
        <v>155</v>
      </c>
      <c r="C1542" s="119">
        <v>3600</v>
      </c>
      <c r="D1542" s="119">
        <v>0</v>
      </c>
    </row>
    <row r="1543" spans="1:4" s="116" customFormat="1" ht="40.5" x14ac:dyDescent="0.2">
      <c r="A1543" s="107">
        <v>516000</v>
      </c>
      <c r="B1543" s="112" t="s">
        <v>162</v>
      </c>
      <c r="C1543" s="106">
        <f t="shared" ref="C1543" si="429">C1544</f>
        <v>1000</v>
      </c>
      <c r="D1543" s="106">
        <f t="shared" ref="D1543" si="430">D1544</f>
        <v>0</v>
      </c>
    </row>
    <row r="1544" spans="1:4" s="91" customFormat="1" x14ac:dyDescent="0.2">
      <c r="A1544" s="109">
        <v>516100</v>
      </c>
      <c r="B1544" s="110" t="s">
        <v>162</v>
      </c>
      <c r="C1544" s="119">
        <v>1000</v>
      </c>
      <c r="D1544" s="119">
        <v>0</v>
      </c>
    </row>
    <row r="1545" spans="1:4" s="116" customFormat="1" x14ac:dyDescent="0.2">
      <c r="A1545" s="107">
        <v>630000</v>
      </c>
      <c r="B1545" s="112" t="s">
        <v>190</v>
      </c>
      <c r="C1545" s="106">
        <f>0+C1546</f>
        <v>2700</v>
      </c>
      <c r="D1545" s="106">
        <f>0+D1546</f>
        <v>0</v>
      </c>
    </row>
    <row r="1546" spans="1:4" s="116" customFormat="1" ht="40.5" x14ac:dyDescent="0.2">
      <c r="A1546" s="107">
        <v>638000</v>
      </c>
      <c r="B1546" s="112" t="s">
        <v>126</v>
      </c>
      <c r="C1546" s="106">
        <f>C1547</f>
        <v>2700</v>
      </c>
      <c r="D1546" s="106">
        <f t="shared" ref="D1546" si="431">D1547</f>
        <v>0</v>
      </c>
    </row>
    <row r="1547" spans="1:4" s="91" customFormat="1" x14ac:dyDescent="0.2">
      <c r="A1547" s="109">
        <v>638100</v>
      </c>
      <c r="B1547" s="110" t="s">
        <v>195</v>
      </c>
      <c r="C1547" s="119">
        <v>2700</v>
      </c>
      <c r="D1547" s="119">
        <v>0</v>
      </c>
    </row>
    <row r="1548" spans="1:4" s="91" customFormat="1" x14ac:dyDescent="0.2">
      <c r="A1548" s="150"/>
      <c r="B1548" s="144" t="s">
        <v>229</v>
      </c>
      <c r="C1548" s="148">
        <f>C1523+C1540+C1545</f>
        <v>1616900</v>
      </c>
      <c r="D1548" s="148">
        <f>D1523+D1540+D1545</f>
        <v>0</v>
      </c>
    </row>
    <row r="1549" spans="1:4" s="91" customFormat="1" x14ac:dyDescent="0.2">
      <c r="A1549" s="127"/>
      <c r="B1549" s="105"/>
      <c r="C1549" s="111"/>
      <c r="D1549" s="111"/>
    </row>
    <row r="1550" spans="1:4" s="91" customFormat="1" x14ac:dyDescent="0.2">
      <c r="A1550" s="104"/>
      <c r="B1550" s="105"/>
      <c r="C1550" s="111"/>
      <c r="D1550" s="111"/>
    </row>
    <row r="1551" spans="1:4" s="91" customFormat="1" x14ac:dyDescent="0.2">
      <c r="A1551" s="109" t="s">
        <v>596</v>
      </c>
      <c r="B1551" s="112"/>
      <c r="C1551" s="111"/>
      <c r="D1551" s="111"/>
    </row>
    <row r="1552" spans="1:4" s="91" customFormat="1" x14ac:dyDescent="0.2">
      <c r="A1552" s="109" t="s">
        <v>242</v>
      </c>
      <c r="B1552" s="112"/>
      <c r="C1552" s="111"/>
      <c r="D1552" s="111"/>
    </row>
    <row r="1553" spans="1:4" s="91" customFormat="1" x14ac:dyDescent="0.2">
      <c r="A1553" s="109" t="s">
        <v>340</v>
      </c>
      <c r="B1553" s="112"/>
      <c r="C1553" s="111"/>
      <c r="D1553" s="111"/>
    </row>
    <row r="1554" spans="1:4" s="91" customFormat="1" x14ac:dyDescent="0.2">
      <c r="A1554" s="109" t="s">
        <v>525</v>
      </c>
      <c r="B1554" s="112"/>
      <c r="C1554" s="111"/>
      <c r="D1554" s="111"/>
    </row>
    <row r="1555" spans="1:4" s="91" customFormat="1" x14ac:dyDescent="0.2">
      <c r="A1555" s="109"/>
      <c r="B1555" s="120"/>
      <c r="C1555" s="128"/>
      <c r="D1555" s="128"/>
    </row>
    <row r="1556" spans="1:4" s="91" customFormat="1" x14ac:dyDescent="0.2">
      <c r="A1556" s="107">
        <v>410000</v>
      </c>
      <c r="B1556" s="108" t="s">
        <v>87</v>
      </c>
      <c r="C1556" s="106">
        <f>C1557+C1562+0</f>
        <v>1818000</v>
      </c>
      <c r="D1556" s="106">
        <f>D1557+D1562+0</f>
        <v>0</v>
      </c>
    </row>
    <row r="1557" spans="1:4" s="91" customFormat="1" x14ac:dyDescent="0.2">
      <c r="A1557" s="107">
        <v>411000</v>
      </c>
      <c r="B1557" s="108" t="s">
        <v>200</v>
      </c>
      <c r="C1557" s="106">
        <f t="shared" ref="C1557" si="432">SUM(C1558:C1561)</f>
        <v>1342000</v>
      </c>
      <c r="D1557" s="106">
        <f t="shared" ref="D1557" si="433">SUM(D1558:D1561)</f>
        <v>0</v>
      </c>
    </row>
    <row r="1558" spans="1:4" s="91" customFormat="1" x14ac:dyDescent="0.2">
      <c r="A1558" s="109">
        <v>411100</v>
      </c>
      <c r="B1558" s="110" t="s">
        <v>88</v>
      </c>
      <c r="C1558" s="119">
        <v>1245000</v>
      </c>
      <c r="D1558" s="119">
        <v>0</v>
      </c>
    </row>
    <row r="1559" spans="1:4" s="91" customFormat="1" ht="40.5" x14ac:dyDescent="0.2">
      <c r="A1559" s="109">
        <v>411200</v>
      </c>
      <c r="B1559" s="110" t="s">
        <v>213</v>
      </c>
      <c r="C1559" s="119">
        <v>42000</v>
      </c>
      <c r="D1559" s="119">
        <v>0</v>
      </c>
    </row>
    <row r="1560" spans="1:4" s="91" customFormat="1" ht="40.5" x14ac:dyDescent="0.2">
      <c r="A1560" s="109">
        <v>411300</v>
      </c>
      <c r="B1560" s="110" t="s">
        <v>89</v>
      </c>
      <c r="C1560" s="119">
        <v>35000.000000000007</v>
      </c>
      <c r="D1560" s="119">
        <v>0</v>
      </c>
    </row>
    <row r="1561" spans="1:4" s="91" customFormat="1" x14ac:dyDescent="0.2">
      <c r="A1561" s="109">
        <v>411400</v>
      </c>
      <c r="B1561" s="110" t="s">
        <v>90</v>
      </c>
      <c r="C1561" s="119">
        <v>20000</v>
      </c>
      <c r="D1561" s="119">
        <v>0</v>
      </c>
    </row>
    <row r="1562" spans="1:4" s="91" customFormat="1" x14ac:dyDescent="0.2">
      <c r="A1562" s="107">
        <v>412000</v>
      </c>
      <c r="B1562" s="112" t="s">
        <v>205</v>
      </c>
      <c r="C1562" s="106">
        <f>SUM(C1563:C1570)</f>
        <v>476000</v>
      </c>
      <c r="D1562" s="106">
        <f>SUM(D1563:D1570)</f>
        <v>0</v>
      </c>
    </row>
    <row r="1563" spans="1:4" s="91" customFormat="1" ht="40.5" x14ac:dyDescent="0.2">
      <c r="A1563" s="109">
        <v>412200</v>
      </c>
      <c r="B1563" s="110" t="s">
        <v>214</v>
      </c>
      <c r="C1563" s="119">
        <v>100000</v>
      </c>
      <c r="D1563" s="119">
        <v>0</v>
      </c>
    </row>
    <row r="1564" spans="1:4" s="91" customFormat="1" x14ac:dyDescent="0.2">
      <c r="A1564" s="109">
        <v>412300</v>
      </c>
      <c r="B1564" s="110" t="s">
        <v>92</v>
      </c>
      <c r="C1564" s="119">
        <v>20000</v>
      </c>
      <c r="D1564" s="119">
        <v>0</v>
      </c>
    </row>
    <row r="1565" spans="1:4" s="91" customFormat="1" x14ac:dyDescent="0.2">
      <c r="A1565" s="109">
        <v>412500</v>
      </c>
      <c r="B1565" s="110" t="s">
        <v>94</v>
      </c>
      <c r="C1565" s="119">
        <v>12000</v>
      </c>
      <c r="D1565" s="119">
        <v>0</v>
      </c>
    </row>
    <row r="1566" spans="1:4" s="91" customFormat="1" x14ac:dyDescent="0.2">
      <c r="A1566" s="109">
        <v>412600</v>
      </c>
      <c r="B1566" s="110" t="s">
        <v>215</v>
      </c>
      <c r="C1566" s="119">
        <v>60000</v>
      </c>
      <c r="D1566" s="119">
        <v>0</v>
      </c>
    </row>
    <row r="1567" spans="1:4" s="91" customFormat="1" x14ac:dyDescent="0.2">
      <c r="A1567" s="109">
        <v>412700</v>
      </c>
      <c r="B1567" s="110" t="s">
        <v>202</v>
      </c>
      <c r="C1567" s="119">
        <v>42000.000000000015</v>
      </c>
      <c r="D1567" s="119">
        <v>0</v>
      </c>
    </row>
    <row r="1568" spans="1:4" s="91" customFormat="1" x14ac:dyDescent="0.2">
      <c r="A1568" s="109">
        <v>412900</v>
      </c>
      <c r="B1568" s="114" t="s">
        <v>294</v>
      </c>
      <c r="C1568" s="119">
        <v>230000</v>
      </c>
      <c r="D1568" s="119">
        <v>0</v>
      </c>
    </row>
    <row r="1569" spans="1:4" s="91" customFormat="1" x14ac:dyDescent="0.2">
      <c r="A1569" s="109">
        <v>412900</v>
      </c>
      <c r="B1569" s="114" t="s">
        <v>311</v>
      </c>
      <c r="C1569" s="119">
        <v>4000</v>
      </c>
      <c r="D1569" s="119">
        <v>0</v>
      </c>
    </row>
    <row r="1570" spans="1:4" s="91" customFormat="1" ht="40.5" x14ac:dyDescent="0.2">
      <c r="A1570" s="109">
        <v>412900</v>
      </c>
      <c r="B1570" s="114" t="s">
        <v>313</v>
      </c>
      <c r="C1570" s="119">
        <v>8000</v>
      </c>
      <c r="D1570" s="119">
        <v>0</v>
      </c>
    </row>
    <row r="1571" spans="1:4" s="91" customFormat="1" x14ac:dyDescent="0.2">
      <c r="A1571" s="107">
        <v>510000</v>
      </c>
      <c r="B1571" s="112" t="s">
        <v>151</v>
      </c>
      <c r="C1571" s="106">
        <f>C1572+C1574</f>
        <v>17000</v>
      </c>
      <c r="D1571" s="106">
        <f>D1572+D1574</f>
        <v>0</v>
      </c>
    </row>
    <row r="1572" spans="1:4" s="91" customFormat="1" x14ac:dyDescent="0.2">
      <c r="A1572" s="107">
        <v>511000</v>
      </c>
      <c r="B1572" s="108" t="s">
        <v>152</v>
      </c>
      <c r="C1572" s="106">
        <f>SUM(C1573:C1573)</f>
        <v>10000</v>
      </c>
      <c r="D1572" s="106">
        <f>SUM(D1573:D1573)</f>
        <v>0</v>
      </c>
    </row>
    <row r="1573" spans="1:4" s="91" customFormat="1" x14ac:dyDescent="0.2">
      <c r="A1573" s="109">
        <v>511300</v>
      </c>
      <c r="B1573" s="110" t="s">
        <v>155</v>
      </c>
      <c r="C1573" s="119">
        <v>10000</v>
      </c>
      <c r="D1573" s="119">
        <v>0</v>
      </c>
    </row>
    <row r="1574" spans="1:4" s="116" customFormat="1" ht="40.5" x14ac:dyDescent="0.2">
      <c r="A1574" s="107">
        <v>516000</v>
      </c>
      <c r="B1574" s="112" t="s">
        <v>162</v>
      </c>
      <c r="C1574" s="106">
        <f t="shared" ref="C1574" si="434">C1575</f>
        <v>6999.9999999999991</v>
      </c>
      <c r="D1574" s="106">
        <f t="shared" ref="D1574" si="435">D1575</f>
        <v>0</v>
      </c>
    </row>
    <row r="1575" spans="1:4" s="91" customFormat="1" x14ac:dyDescent="0.2">
      <c r="A1575" s="109">
        <v>516100</v>
      </c>
      <c r="B1575" s="110" t="s">
        <v>162</v>
      </c>
      <c r="C1575" s="119">
        <v>6999.9999999999991</v>
      </c>
      <c r="D1575" s="119">
        <v>0</v>
      </c>
    </row>
    <row r="1576" spans="1:4" s="116" customFormat="1" x14ac:dyDescent="0.2">
      <c r="A1576" s="107">
        <v>630000</v>
      </c>
      <c r="B1576" s="112" t="s">
        <v>190</v>
      </c>
      <c r="C1576" s="106">
        <f>0+C1577</f>
        <v>19999.999999999996</v>
      </c>
      <c r="D1576" s="106">
        <f>0+D1577</f>
        <v>0</v>
      </c>
    </row>
    <row r="1577" spans="1:4" s="116" customFormat="1" ht="40.5" x14ac:dyDescent="0.2">
      <c r="A1577" s="107">
        <v>638000</v>
      </c>
      <c r="B1577" s="112" t="s">
        <v>126</v>
      </c>
      <c r="C1577" s="106">
        <f t="shared" ref="C1577" si="436">C1578</f>
        <v>19999.999999999996</v>
      </c>
      <c r="D1577" s="106">
        <f t="shared" ref="D1577" si="437">D1578</f>
        <v>0</v>
      </c>
    </row>
    <row r="1578" spans="1:4" s="91" customFormat="1" x14ac:dyDescent="0.2">
      <c r="A1578" s="109">
        <v>638100</v>
      </c>
      <c r="B1578" s="110" t="s">
        <v>195</v>
      </c>
      <c r="C1578" s="119">
        <v>19999.999999999996</v>
      </c>
      <c r="D1578" s="119">
        <v>0</v>
      </c>
    </row>
    <row r="1579" spans="1:4" s="91" customFormat="1" x14ac:dyDescent="0.2">
      <c r="A1579" s="150"/>
      <c r="B1579" s="144" t="s">
        <v>229</v>
      </c>
      <c r="C1579" s="148">
        <f>C1556+C1571+C1576</f>
        <v>1855000</v>
      </c>
      <c r="D1579" s="148">
        <f>D1556+D1571+D1576</f>
        <v>0</v>
      </c>
    </row>
    <row r="1580" spans="1:4" s="91" customFormat="1" x14ac:dyDescent="0.2">
      <c r="A1580" s="127"/>
      <c r="B1580" s="105"/>
      <c r="C1580" s="128"/>
      <c r="D1580" s="128"/>
    </row>
    <row r="1581" spans="1:4" s="91" customFormat="1" x14ac:dyDescent="0.2">
      <c r="A1581" s="104"/>
      <c r="B1581" s="105"/>
      <c r="C1581" s="111"/>
      <c r="D1581" s="111"/>
    </row>
    <row r="1582" spans="1:4" s="91" customFormat="1" x14ac:dyDescent="0.2">
      <c r="A1582" s="109" t="s">
        <v>597</v>
      </c>
      <c r="B1582" s="110"/>
      <c r="C1582" s="111"/>
      <c r="D1582" s="111"/>
    </row>
    <row r="1583" spans="1:4" s="91" customFormat="1" x14ac:dyDescent="0.2">
      <c r="A1583" s="109" t="s">
        <v>242</v>
      </c>
      <c r="B1583" s="110"/>
      <c r="C1583" s="111"/>
      <c r="D1583" s="111"/>
    </row>
    <row r="1584" spans="1:4" s="91" customFormat="1" x14ac:dyDescent="0.2">
      <c r="A1584" s="109" t="s">
        <v>350</v>
      </c>
      <c r="B1584" s="112"/>
      <c r="C1584" s="111"/>
      <c r="D1584" s="111"/>
    </row>
    <row r="1585" spans="1:4" s="91" customFormat="1" x14ac:dyDescent="0.2">
      <c r="A1585" s="109" t="s">
        <v>525</v>
      </c>
      <c r="B1585" s="112"/>
      <c r="C1585" s="111"/>
      <c r="D1585" s="111"/>
    </row>
    <row r="1586" spans="1:4" s="91" customFormat="1" x14ac:dyDescent="0.2">
      <c r="A1586" s="109"/>
      <c r="B1586" s="140"/>
      <c r="C1586" s="128"/>
      <c r="D1586" s="128"/>
    </row>
    <row r="1587" spans="1:4" s="91" customFormat="1" x14ac:dyDescent="0.2">
      <c r="A1587" s="107">
        <v>410000</v>
      </c>
      <c r="B1587" s="108" t="s">
        <v>87</v>
      </c>
      <c r="C1587" s="106">
        <f t="shared" ref="C1587" si="438">C1588+C1593</f>
        <v>3331700</v>
      </c>
      <c r="D1587" s="106">
        <f t="shared" ref="D1587" si="439">D1588+D1593</f>
        <v>0</v>
      </c>
    </row>
    <row r="1588" spans="1:4" s="91" customFormat="1" x14ac:dyDescent="0.2">
      <c r="A1588" s="107">
        <v>411000</v>
      </c>
      <c r="B1588" s="108" t="s">
        <v>200</v>
      </c>
      <c r="C1588" s="106">
        <f t="shared" ref="C1588" si="440">SUM(C1589:C1592)</f>
        <v>3085100</v>
      </c>
      <c r="D1588" s="106">
        <f t="shared" ref="D1588" si="441">SUM(D1589:D1592)</f>
        <v>0</v>
      </c>
    </row>
    <row r="1589" spans="1:4" s="91" customFormat="1" x14ac:dyDescent="0.2">
      <c r="A1589" s="109">
        <v>411100</v>
      </c>
      <c r="B1589" s="110" t="s">
        <v>88</v>
      </c>
      <c r="C1589" s="119">
        <v>2850000</v>
      </c>
      <c r="D1589" s="119">
        <v>0</v>
      </c>
    </row>
    <row r="1590" spans="1:4" s="91" customFormat="1" ht="40.5" x14ac:dyDescent="0.2">
      <c r="A1590" s="109">
        <v>411200</v>
      </c>
      <c r="B1590" s="110" t="s">
        <v>213</v>
      </c>
      <c r="C1590" s="119">
        <v>133100</v>
      </c>
      <c r="D1590" s="119">
        <v>0</v>
      </c>
    </row>
    <row r="1591" spans="1:4" s="91" customFormat="1" ht="40.5" x14ac:dyDescent="0.2">
      <c r="A1591" s="109">
        <v>411300</v>
      </c>
      <c r="B1591" s="110" t="s">
        <v>89</v>
      </c>
      <c r="C1591" s="119">
        <v>80000</v>
      </c>
      <c r="D1591" s="119">
        <v>0</v>
      </c>
    </row>
    <row r="1592" spans="1:4" s="91" customFormat="1" x14ac:dyDescent="0.2">
      <c r="A1592" s="109">
        <v>411400</v>
      </c>
      <c r="B1592" s="110" t="s">
        <v>90</v>
      </c>
      <c r="C1592" s="119">
        <v>22000</v>
      </c>
      <c r="D1592" s="119">
        <v>0</v>
      </c>
    </row>
    <row r="1593" spans="1:4" s="91" customFormat="1" x14ac:dyDescent="0.2">
      <c r="A1593" s="107">
        <v>412000</v>
      </c>
      <c r="B1593" s="112" t="s">
        <v>205</v>
      </c>
      <c r="C1593" s="106">
        <f>SUM(C1594:C1602)</f>
        <v>246600</v>
      </c>
      <c r="D1593" s="106">
        <f>SUM(D1594:D1602)</f>
        <v>0</v>
      </c>
    </row>
    <row r="1594" spans="1:4" s="91" customFormat="1" x14ac:dyDescent="0.2">
      <c r="A1594" s="117">
        <v>412100</v>
      </c>
      <c r="B1594" s="110" t="s">
        <v>91</v>
      </c>
      <c r="C1594" s="119">
        <v>1000</v>
      </c>
      <c r="D1594" s="119">
        <v>0</v>
      </c>
    </row>
    <row r="1595" spans="1:4" s="91" customFormat="1" ht="40.5" x14ac:dyDescent="0.2">
      <c r="A1595" s="109">
        <v>412200</v>
      </c>
      <c r="B1595" s="110" t="s">
        <v>214</v>
      </c>
      <c r="C1595" s="119">
        <v>100000</v>
      </c>
      <c r="D1595" s="119">
        <v>0</v>
      </c>
    </row>
    <row r="1596" spans="1:4" s="91" customFormat="1" x14ac:dyDescent="0.2">
      <c r="A1596" s="109">
        <v>412300</v>
      </c>
      <c r="B1596" s="110" t="s">
        <v>92</v>
      </c>
      <c r="C1596" s="119">
        <v>86000</v>
      </c>
      <c r="D1596" s="119">
        <v>0</v>
      </c>
    </row>
    <row r="1597" spans="1:4" s="91" customFormat="1" x14ac:dyDescent="0.2">
      <c r="A1597" s="109">
        <v>412500</v>
      </c>
      <c r="B1597" s="110" t="s">
        <v>94</v>
      </c>
      <c r="C1597" s="119">
        <v>11000</v>
      </c>
      <c r="D1597" s="119">
        <v>0</v>
      </c>
    </row>
    <row r="1598" spans="1:4" s="91" customFormat="1" x14ac:dyDescent="0.2">
      <c r="A1598" s="109">
        <v>412600</v>
      </c>
      <c r="B1598" s="110" t="s">
        <v>215</v>
      </c>
      <c r="C1598" s="119">
        <v>10000</v>
      </c>
      <c r="D1598" s="119">
        <v>0</v>
      </c>
    </row>
    <row r="1599" spans="1:4" s="91" customFormat="1" x14ac:dyDescent="0.2">
      <c r="A1599" s="109">
        <v>412700</v>
      </c>
      <c r="B1599" s="110" t="s">
        <v>202</v>
      </c>
      <c r="C1599" s="119">
        <v>25000</v>
      </c>
      <c r="D1599" s="119">
        <v>0</v>
      </c>
    </row>
    <row r="1600" spans="1:4" s="91" customFormat="1" x14ac:dyDescent="0.2">
      <c r="A1600" s="109">
        <v>412900</v>
      </c>
      <c r="B1600" s="114" t="s">
        <v>311</v>
      </c>
      <c r="C1600" s="119">
        <v>1100</v>
      </c>
      <c r="D1600" s="119">
        <v>0</v>
      </c>
    </row>
    <row r="1601" spans="1:4" s="91" customFormat="1" ht="40.5" x14ac:dyDescent="0.2">
      <c r="A1601" s="109">
        <v>412900</v>
      </c>
      <c r="B1601" s="114" t="s">
        <v>312</v>
      </c>
      <c r="C1601" s="119">
        <v>2200</v>
      </c>
      <c r="D1601" s="119">
        <v>0</v>
      </c>
    </row>
    <row r="1602" spans="1:4" s="91" customFormat="1" x14ac:dyDescent="0.2">
      <c r="A1602" s="109">
        <v>412900</v>
      </c>
      <c r="B1602" s="110" t="s">
        <v>296</v>
      </c>
      <c r="C1602" s="119">
        <v>10300</v>
      </c>
      <c r="D1602" s="119">
        <v>0</v>
      </c>
    </row>
    <row r="1603" spans="1:4" s="91" customFormat="1" x14ac:dyDescent="0.2">
      <c r="A1603" s="107">
        <v>510000</v>
      </c>
      <c r="B1603" s="112" t="s">
        <v>151</v>
      </c>
      <c r="C1603" s="106">
        <f>C1604+C1606</f>
        <v>22500</v>
      </c>
      <c r="D1603" s="106">
        <f>D1604+D1606</f>
        <v>0</v>
      </c>
    </row>
    <row r="1604" spans="1:4" s="91" customFormat="1" x14ac:dyDescent="0.2">
      <c r="A1604" s="107">
        <v>511000</v>
      </c>
      <c r="B1604" s="112" t="s">
        <v>152</v>
      </c>
      <c r="C1604" s="106">
        <f>SUM(C1605:C1605)</f>
        <v>20000</v>
      </c>
      <c r="D1604" s="106">
        <f>SUM(D1605:D1605)</f>
        <v>0</v>
      </c>
    </row>
    <row r="1605" spans="1:4" s="91" customFormat="1" x14ac:dyDescent="0.2">
      <c r="A1605" s="109">
        <v>511300</v>
      </c>
      <c r="B1605" s="110" t="s">
        <v>155</v>
      </c>
      <c r="C1605" s="119">
        <v>20000</v>
      </c>
      <c r="D1605" s="119">
        <v>0</v>
      </c>
    </row>
    <row r="1606" spans="1:4" s="116" customFormat="1" ht="40.5" x14ac:dyDescent="0.2">
      <c r="A1606" s="107">
        <v>516000</v>
      </c>
      <c r="B1606" s="112" t="s">
        <v>162</v>
      </c>
      <c r="C1606" s="106">
        <f t="shared" ref="C1606" si="442">C1607</f>
        <v>2500</v>
      </c>
      <c r="D1606" s="106">
        <f t="shared" ref="D1606" si="443">D1607</f>
        <v>0</v>
      </c>
    </row>
    <row r="1607" spans="1:4" s="91" customFormat="1" x14ac:dyDescent="0.2">
      <c r="A1607" s="109">
        <v>516100</v>
      </c>
      <c r="B1607" s="110" t="s">
        <v>162</v>
      </c>
      <c r="C1607" s="119">
        <v>2500</v>
      </c>
      <c r="D1607" s="119">
        <v>0</v>
      </c>
    </row>
    <row r="1608" spans="1:4" s="116" customFormat="1" x14ac:dyDescent="0.2">
      <c r="A1608" s="107">
        <v>630000</v>
      </c>
      <c r="B1608" s="112" t="s">
        <v>190</v>
      </c>
      <c r="C1608" s="106">
        <f>0+C1609</f>
        <v>40000</v>
      </c>
      <c r="D1608" s="106">
        <f>0+D1609</f>
        <v>0</v>
      </c>
    </row>
    <row r="1609" spans="1:4" s="116" customFormat="1" ht="40.5" x14ac:dyDescent="0.2">
      <c r="A1609" s="107">
        <v>638000</v>
      </c>
      <c r="B1609" s="112" t="s">
        <v>126</v>
      </c>
      <c r="C1609" s="106">
        <f t="shared" ref="C1609" si="444">C1610</f>
        <v>40000</v>
      </c>
      <c r="D1609" s="106">
        <f t="shared" ref="D1609" si="445">D1610</f>
        <v>0</v>
      </c>
    </row>
    <row r="1610" spans="1:4" s="91" customFormat="1" x14ac:dyDescent="0.2">
      <c r="A1610" s="109">
        <v>638100</v>
      </c>
      <c r="B1610" s="110" t="s">
        <v>195</v>
      </c>
      <c r="C1610" s="119">
        <v>40000</v>
      </c>
      <c r="D1610" s="119">
        <v>0</v>
      </c>
    </row>
    <row r="1611" spans="1:4" s="91" customFormat="1" x14ac:dyDescent="0.2">
      <c r="A1611" s="150"/>
      <c r="B1611" s="144" t="s">
        <v>229</v>
      </c>
      <c r="C1611" s="148">
        <f>C1587+C1603+C1608</f>
        <v>3394200</v>
      </c>
      <c r="D1611" s="148">
        <f>D1587+D1603+D1608</f>
        <v>0</v>
      </c>
    </row>
    <row r="1612" spans="1:4" s="91" customFormat="1" x14ac:dyDescent="0.2">
      <c r="A1612" s="127"/>
      <c r="B1612" s="105"/>
      <c r="C1612" s="128"/>
      <c r="D1612" s="128"/>
    </row>
    <row r="1613" spans="1:4" s="91" customFormat="1" x14ac:dyDescent="0.2">
      <c r="A1613" s="104"/>
      <c r="B1613" s="105"/>
      <c r="C1613" s="111"/>
      <c r="D1613" s="111"/>
    </row>
    <row r="1614" spans="1:4" s="91" customFormat="1" x14ac:dyDescent="0.2">
      <c r="A1614" s="109" t="s">
        <v>598</v>
      </c>
      <c r="B1614" s="112"/>
      <c r="C1614" s="111"/>
      <c r="D1614" s="111"/>
    </row>
    <row r="1615" spans="1:4" s="91" customFormat="1" x14ac:dyDescent="0.2">
      <c r="A1615" s="109" t="s">
        <v>242</v>
      </c>
      <c r="B1615" s="112"/>
      <c r="C1615" s="111"/>
      <c r="D1615" s="111"/>
    </row>
    <row r="1616" spans="1:4" s="91" customFormat="1" x14ac:dyDescent="0.2">
      <c r="A1616" s="109" t="s">
        <v>365</v>
      </c>
      <c r="B1616" s="112"/>
      <c r="C1616" s="111"/>
      <c r="D1616" s="111"/>
    </row>
    <row r="1617" spans="1:4" s="91" customFormat="1" x14ac:dyDescent="0.2">
      <c r="A1617" s="109" t="s">
        <v>525</v>
      </c>
      <c r="B1617" s="112"/>
      <c r="C1617" s="111"/>
      <c r="D1617" s="111"/>
    </row>
    <row r="1618" spans="1:4" s="91" customFormat="1" x14ac:dyDescent="0.2">
      <c r="A1618" s="109"/>
      <c r="B1618" s="140"/>
      <c r="C1618" s="128"/>
      <c r="D1618" s="128"/>
    </row>
    <row r="1619" spans="1:4" s="91" customFormat="1" x14ac:dyDescent="0.2">
      <c r="A1619" s="107">
        <v>410000</v>
      </c>
      <c r="B1619" s="108" t="s">
        <v>87</v>
      </c>
      <c r="C1619" s="106">
        <f t="shared" ref="C1619" si="446">C1620+C1625</f>
        <v>796800</v>
      </c>
      <c r="D1619" s="106">
        <f t="shared" ref="D1619" si="447">D1620+D1625</f>
        <v>0</v>
      </c>
    </row>
    <row r="1620" spans="1:4" s="91" customFormat="1" x14ac:dyDescent="0.2">
      <c r="A1620" s="107">
        <v>411000</v>
      </c>
      <c r="B1620" s="108" t="s">
        <v>200</v>
      </c>
      <c r="C1620" s="106">
        <f t="shared" ref="C1620" si="448">SUM(C1621:C1624)</f>
        <v>741800</v>
      </c>
      <c r="D1620" s="106">
        <f t="shared" ref="D1620" si="449">SUM(D1621:D1624)</f>
        <v>0</v>
      </c>
    </row>
    <row r="1621" spans="1:4" s="91" customFormat="1" x14ac:dyDescent="0.2">
      <c r="A1621" s="109">
        <v>411100</v>
      </c>
      <c r="B1621" s="110" t="s">
        <v>88</v>
      </c>
      <c r="C1621" s="119">
        <v>688000</v>
      </c>
      <c r="D1621" s="119">
        <v>0</v>
      </c>
    </row>
    <row r="1622" spans="1:4" s="91" customFormat="1" ht="40.5" x14ac:dyDescent="0.2">
      <c r="A1622" s="109">
        <v>411200</v>
      </c>
      <c r="B1622" s="110" t="s">
        <v>213</v>
      </c>
      <c r="C1622" s="119">
        <v>37000</v>
      </c>
      <c r="D1622" s="119">
        <v>0</v>
      </c>
    </row>
    <row r="1623" spans="1:4" s="91" customFormat="1" ht="40.5" x14ac:dyDescent="0.2">
      <c r="A1623" s="109">
        <v>411300</v>
      </c>
      <c r="B1623" s="110" t="s">
        <v>89</v>
      </c>
      <c r="C1623" s="119">
        <v>8000</v>
      </c>
      <c r="D1623" s="119">
        <v>0</v>
      </c>
    </row>
    <row r="1624" spans="1:4" s="91" customFormat="1" x14ac:dyDescent="0.2">
      <c r="A1624" s="109">
        <v>411400</v>
      </c>
      <c r="B1624" s="110" t="s">
        <v>90</v>
      </c>
      <c r="C1624" s="119">
        <v>8800</v>
      </c>
      <c r="D1624" s="119">
        <v>0</v>
      </c>
    </row>
    <row r="1625" spans="1:4" s="91" customFormat="1" x14ac:dyDescent="0.2">
      <c r="A1625" s="107">
        <v>412000</v>
      </c>
      <c r="B1625" s="112" t="s">
        <v>205</v>
      </c>
      <c r="C1625" s="106">
        <f>SUM(C1626:C1634)</f>
        <v>55000</v>
      </c>
      <c r="D1625" s="106">
        <f>SUM(D1626:D1634)</f>
        <v>0</v>
      </c>
    </row>
    <row r="1626" spans="1:4" s="91" customFormat="1" ht="40.5" x14ac:dyDescent="0.2">
      <c r="A1626" s="109">
        <v>412200</v>
      </c>
      <c r="B1626" s="110" t="s">
        <v>214</v>
      </c>
      <c r="C1626" s="119">
        <v>27000</v>
      </c>
      <c r="D1626" s="119">
        <v>0</v>
      </c>
    </row>
    <row r="1627" spans="1:4" s="91" customFormat="1" x14ac:dyDescent="0.2">
      <c r="A1627" s="109">
        <v>412300</v>
      </c>
      <c r="B1627" s="110" t="s">
        <v>92</v>
      </c>
      <c r="C1627" s="119">
        <v>4500</v>
      </c>
      <c r="D1627" s="119">
        <v>0</v>
      </c>
    </row>
    <row r="1628" spans="1:4" s="91" customFormat="1" x14ac:dyDescent="0.2">
      <c r="A1628" s="109">
        <v>412500</v>
      </c>
      <c r="B1628" s="110" t="s">
        <v>94</v>
      </c>
      <c r="C1628" s="119">
        <v>4000</v>
      </c>
      <c r="D1628" s="119">
        <v>0</v>
      </c>
    </row>
    <row r="1629" spans="1:4" s="91" customFormat="1" x14ac:dyDescent="0.2">
      <c r="A1629" s="109">
        <v>412600</v>
      </c>
      <c r="B1629" s="110" t="s">
        <v>215</v>
      </c>
      <c r="C1629" s="119">
        <v>7000</v>
      </c>
      <c r="D1629" s="119">
        <v>0</v>
      </c>
    </row>
    <row r="1630" spans="1:4" s="91" customFormat="1" x14ac:dyDescent="0.2">
      <c r="A1630" s="109">
        <v>412700</v>
      </c>
      <c r="B1630" s="110" t="s">
        <v>202</v>
      </c>
      <c r="C1630" s="119">
        <v>8000</v>
      </c>
      <c r="D1630" s="119">
        <v>0</v>
      </c>
    </row>
    <row r="1631" spans="1:4" s="91" customFormat="1" x14ac:dyDescent="0.2">
      <c r="A1631" s="109">
        <v>412900</v>
      </c>
      <c r="B1631" s="114" t="s">
        <v>311</v>
      </c>
      <c r="C1631" s="119">
        <v>800</v>
      </c>
      <c r="D1631" s="119">
        <v>0</v>
      </c>
    </row>
    <row r="1632" spans="1:4" s="91" customFormat="1" ht="40.5" x14ac:dyDescent="0.2">
      <c r="A1632" s="109">
        <v>412900</v>
      </c>
      <c r="B1632" s="114" t="s">
        <v>312</v>
      </c>
      <c r="C1632" s="119">
        <v>1400</v>
      </c>
      <c r="D1632" s="119">
        <v>0</v>
      </c>
    </row>
    <row r="1633" spans="1:4" s="91" customFormat="1" ht="40.5" x14ac:dyDescent="0.2">
      <c r="A1633" s="109">
        <v>412900</v>
      </c>
      <c r="B1633" s="114" t="s">
        <v>313</v>
      </c>
      <c r="C1633" s="119">
        <v>2000</v>
      </c>
      <c r="D1633" s="119">
        <v>0</v>
      </c>
    </row>
    <row r="1634" spans="1:4" s="91" customFormat="1" x14ac:dyDescent="0.2">
      <c r="A1634" s="109">
        <v>412900</v>
      </c>
      <c r="B1634" s="110" t="s">
        <v>296</v>
      </c>
      <c r="C1634" s="119">
        <v>300</v>
      </c>
      <c r="D1634" s="119">
        <v>0</v>
      </c>
    </row>
    <row r="1635" spans="1:4" s="91" customFormat="1" x14ac:dyDescent="0.2">
      <c r="A1635" s="107">
        <v>510000</v>
      </c>
      <c r="B1635" s="112" t="s">
        <v>151</v>
      </c>
      <c r="C1635" s="106">
        <f>C1636+0</f>
        <v>25000</v>
      </c>
      <c r="D1635" s="106">
        <f>D1636+0</f>
        <v>0</v>
      </c>
    </row>
    <row r="1636" spans="1:4" s="91" customFormat="1" x14ac:dyDescent="0.2">
      <c r="A1636" s="107">
        <v>511000</v>
      </c>
      <c r="B1636" s="112" t="s">
        <v>152</v>
      </c>
      <c r="C1636" s="106">
        <f t="shared" ref="C1636" si="450">SUM(C1637:C1637)</f>
        <v>25000</v>
      </c>
      <c r="D1636" s="106">
        <f t="shared" ref="D1636" si="451">SUM(D1637:D1637)</f>
        <v>0</v>
      </c>
    </row>
    <row r="1637" spans="1:4" s="91" customFormat="1" x14ac:dyDescent="0.2">
      <c r="A1637" s="109">
        <v>511300</v>
      </c>
      <c r="B1637" s="110" t="s">
        <v>155</v>
      </c>
      <c r="C1637" s="119">
        <v>25000</v>
      </c>
      <c r="D1637" s="119">
        <v>0</v>
      </c>
    </row>
    <row r="1638" spans="1:4" s="116" customFormat="1" x14ac:dyDescent="0.2">
      <c r="A1638" s="107">
        <v>630000</v>
      </c>
      <c r="B1638" s="112" t="s">
        <v>190</v>
      </c>
      <c r="C1638" s="106">
        <f>0+C1639</f>
        <v>1000.0000000000032</v>
      </c>
      <c r="D1638" s="106">
        <f>0+D1639</f>
        <v>0</v>
      </c>
    </row>
    <row r="1639" spans="1:4" s="116" customFormat="1" ht="40.5" x14ac:dyDescent="0.2">
      <c r="A1639" s="107">
        <v>638000</v>
      </c>
      <c r="B1639" s="112" t="s">
        <v>126</v>
      </c>
      <c r="C1639" s="106">
        <f t="shared" ref="C1639" si="452">C1640</f>
        <v>1000.0000000000032</v>
      </c>
      <c r="D1639" s="106">
        <f t="shared" ref="D1639" si="453">D1640</f>
        <v>0</v>
      </c>
    </row>
    <row r="1640" spans="1:4" s="91" customFormat="1" x14ac:dyDescent="0.2">
      <c r="A1640" s="109">
        <v>638100</v>
      </c>
      <c r="B1640" s="110" t="s">
        <v>195</v>
      </c>
      <c r="C1640" s="119">
        <v>1000.0000000000032</v>
      </c>
      <c r="D1640" s="119">
        <v>0</v>
      </c>
    </row>
    <row r="1641" spans="1:4" s="116" customFormat="1" x14ac:dyDescent="0.2">
      <c r="A1641" s="153"/>
      <c r="B1641" s="112" t="s">
        <v>599</v>
      </c>
      <c r="C1641" s="106">
        <f>C1619+C1635+C1638</f>
        <v>822800</v>
      </c>
      <c r="D1641" s="106">
        <f>D1619+D1635+D1638</f>
        <v>0</v>
      </c>
    </row>
    <row r="1642" spans="1:4" s="91" customFormat="1" x14ac:dyDescent="0.2">
      <c r="A1642" s="109"/>
      <c r="B1642" s="110"/>
      <c r="C1642" s="111"/>
      <c r="D1642" s="111"/>
    </row>
    <row r="1643" spans="1:4" s="91" customFormat="1" x14ac:dyDescent="0.2">
      <c r="A1643" s="109" t="s">
        <v>600</v>
      </c>
      <c r="B1643" s="110"/>
      <c r="C1643" s="111"/>
      <c r="D1643" s="111"/>
    </row>
    <row r="1644" spans="1:4" s="91" customFormat="1" x14ac:dyDescent="0.2">
      <c r="A1644" s="109" t="s">
        <v>242</v>
      </c>
      <c r="B1644" s="110"/>
      <c r="C1644" s="111"/>
      <c r="D1644" s="111"/>
    </row>
    <row r="1645" spans="1:4" s="91" customFormat="1" x14ac:dyDescent="0.2">
      <c r="A1645" s="109" t="s">
        <v>365</v>
      </c>
      <c r="B1645" s="110"/>
      <c r="C1645" s="111"/>
      <c r="D1645" s="111"/>
    </row>
    <row r="1646" spans="1:4" s="91" customFormat="1" x14ac:dyDescent="0.2">
      <c r="A1646" s="109" t="s">
        <v>601</v>
      </c>
      <c r="B1646" s="110"/>
      <c r="C1646" s="111"/>
      <c r="D1646" s="111"/>
    </row>
    <row r="1647" spans="1:4" s="91" customFormat="1" x14ac:dyDescent="0.2">
      <c r="A1647" s="109"/>
      <c r="B1647" s="110"/>
      <c r="C1647" s="111"/>
      <c r="D1647" s="111"/>
    </row>
    <row r="1648" spans="1:4" s="91" customFormat="1" x14ac:dyDescent="0.2">
      <c r="A1648" s="107">
        <v>410000</v>
      </c>
      <c r="B1648" s="108" t="s">
        <v>87</v>
      </c>
      <c r="C1648" s="106">
        <f t="shared" ref="C1648" si="454">C1649+C1654</f>
        <v>1648800</v>
      </c>
      <c r="D1648" s="106">
        <f t="shared" ref="D1648" si="455">D1649+D1654</f>
        <v>0</v>
      </c>
    </row>
    <row r="1649" spans="1:4" s="91" customFormat="1" x14ac:dyDescent="0.2">
      <c r="A1649" s="107">
        <v>411000</v>
      </c>
      <c r="B1649" s="108" t="s">
        <v>200</v>
      </c>
      <c r="C1649" s="106">
        <f t="shared" ref="C1649" si="456">SUM(C1650:C1653)</f>
        <v>1453600</v>
      </c>
      <c r="D1649" s="106">
        <f t="shared" ref="D1649" si="457">SUM(D1650:D1653)</f>
        <v>0</v>
      </c>
    </row>
    <row r="1650" spans="1:4" s="91" customFormat="1" x14ac:dyDescent="0.2">
      <c r="A1650" s="109">
        <v>411100</v>
      </c>
      <c r="B1650" s="110" t="s">
        <v>88</v>
      </c>
      <c r="C1650" s="119">
        <v>1340000</v>
      </c>
      <c r="D1650" s="119">
        <v>0</v>
      </c>
    </row>
    <row r="1651" spans="1:4" s="91" customFormat="1" ht="40.5" x14ac:dyDescent="0.2">
      <c r="A1651" s="109">
        <v>411200</v>
      </c>
      <c r="B1651" s="110" t="s">
        <v>213</v>
      </c>
      <c r="C1651" s="119">
        <v>56800</v>
      </c>
      <c r="D1651" s="119">
        <v>0</v>
      </c>
    </row>
    <row r="1652" spans="1:4" s="91" customFormat="1" ht="40.5" x14ac:dyDescent="0.2">
      <c r="A1652" s="109">
        <v>411300</v>
      </c>
      <c r="B1652" s="110" t="s">
        <v>89</v>
      </c>
      <c r="C1652" s="119">
        <v>48800</v>
      </c>
      <c r="D1652" s="119">
        <v>0</v>
      </c>
    </row>
    <row r="1653" spans="1:4" s="91" customFormat="1" x14ac:dyDescent="0.2">
      <c r="A1653" s="109">
        <v>411400</v>
      </c>
      <c r="B1653" s="110" t="s">
        <v>90</v>
      </c>
      <c r="C1653" s="119">
        <v>8000</v>
      </c>
      <c r="D1653" s="119">
        <v>0</v>
      </c>
    </row>
    <row r="1654" spans="1:4" s="91" customFormat="1" x14ac:dyDescent="0.2">
      <c r="A1654" s="107">
        <v>412000</v>
      </c>
      <c r="B1654" s="112" t="s">
        <v>205</v>
      </c>
      <c r="C1654" s="106">
        <f>SUM(C1655:C1663)</f>
        <v>195200</v>
      </c>
      <c r="D1654" s="106">
        <f>SUM(D1655:D1663)</f>
        <v>0</v>
      </c>
    </row>
    <row r="1655" spans="1:4" s="91" customFormat="1" ht="40.5" x14ac:dyDescent="0.2">
      <c r="A1655" s="109">
        <v>412200</v>
      </c>
      <c r="B1655" s="110" t="s">
        <v>214</v>
      </c>
      <c r="C1655" s="119">
        <v>60000</v>
      </c>
      <c r="D1655" s="119">
        <v>0</v>
      </c>
    </row>
    <row r="1656" spans="1:4" s="91" customFormat="1" x14ac:dyDescent="0.2">
      <c r="A1656" s="109">
        <v>412300</v>
      </c>
      <c r="B1656" s="110" t="s">
        <v>92</v>
      </c>
      <c r="C1656" s="119">
        <v>9000</v>
      </c>
      <c r="D1656" s="119">
        <v>0</v>
      </c>
    </row>
    <row r="1657" spans="1:4" s="91" customFormat="1" x14ac:dyDescent="0.2">
      <c r="A1657" s="109">
        <v>412500</v>
      </c>
      <c r="B1657" s="110" t="s">
        <v>94</v>
      </c>
      <c r="C1657" s="119">
        <v>15000</v>
      </c>
      <c r="D1657" s="119">
        <v>0</v>
      </c>
    </row>
    <row r="1658" spans="1:4" s="91" customFormat="1" x14ac:dyDescent="0.2">
      <c r="A1658" s="109">
        <v>412600</v>
      </c>
      <c r="B1658" s="110" t="s">
        <v>215</v>
      </c>
      <c r="C1658" s="119">
        <v>40000</v>
      </c>
      <c r="D1658" s="119">
        <v>0</v>
      </c>
    </row>
    <row r="1659" spans="1:4" s="91" customFormat="1" x14ac:dyDescent="0.2">
      <c r="A1659" s="109">
        <v>412700</v>
      </c>
      <c r="B1659" s="110" t="s">
        <v>202</v>
      </c>
      <c r="C1659" s="119">
        <v>60000</v>
      </c>
      <c r="D1659" s="119">
        <v>0</v>
      </c>
    </row>
    <row r="1660" spans="1:4" s="91" customFormat="1" x14ac:dyDescent="0.2">
      <c r="A1660" s="109">
        <v>412900</v>
      </c>
      <c r="B1660" s="114" t="s">
        <v>294</v>
      </c>
      <c r="C1660" s="119">
        <v>7800</v>
      </c>
      <c r="D1660" s="119">
        <v>0</v>
      </c>
    </row>
    <row r="1661" spans="1:4" s="91" customFormat="1" x14ac:dyDescent="0.2">
      <c r="A1661" s="109">
        <v>412900</v>
      </c>
      <c r="B1661" s="114" t="s">
        <v>311</v>
      </c>
      <c r="C1661" s="119">
        <v>400</v>
      </c>
      <c r="D1661" s="119">
        <v>0</v>
      </c>
    </row>
    <row r="1662" spans="1:4" s="91" customFormat="1" ht="40.5" x14ac:dyDescent="0.2">
      <c r="A1662" s="109">
        <v>412900</v>
      </c>
      <c r="B1662" s="114" t="s">
        <v>312</v>
      </c>
      <c r="C1662" s="119">
        <v>200</v>
      </c>
      <c r="D1662" s="119">
        <v>0</v>
      </c>
    </row>
    <row r="1663" spans="1:4" s="91" customFormat="1" ht="40.5" x14ac:dyDescent="0.2">
      <c r="A1663" s="109">
        <v>412900</v>
      </c>
      <c r="B1663" s="114" t="s">
        <v>313</v>
      </c>
      <c r="C1663" s="119">
        <v>2800</v>
      </c>
      <c r="D1663" s="119">
        <v>0</v>
      </c>
    </row>
    <row r="1664" spans="1:4" s="91" customFormat="1" x14ac:dyDescent="0.2">
      <c r="A1664" s="107">
        <v>510000</v>
      </c>
      <c r="B1664" s="112" t="s">
        <v>151</v>
      </c>
      <c r="C1664" s="106">
        <f t="shared" ref="C1664" si="458">C1665+C1668</f>
        <v>7400</v>
      </c>
      <c r="D1664" s="106">
        <f t="shared" ref="D1664" si="459">D1665+D1668</f>
        <v>0</v>
      </c>
    </row>
    <row r="1665" spans="1:4" s="91" customFormat="1" x14ac:dyDescent="0.2">
      <c r="A1665" s="107">
        <v>511000</v>
      </c>
      <c r="B1665" s="112" t="s">
        <v>152</v>
      </c>
      <c r="C1665" s="106">
        <f>SUM(C1666:C1667)</f>
        <v>5400</v>
      </c>
      <c r="D1665" s="106">
        <f t="shared" ref="D1665" si="460">SUM(D1666:D1667)</f>
        <v>0</v>
      </c>
    </row>
    <row r="1666" spans="1:4" s="91" customFormat="1" x14ac:dyDescent="0.2">
      <c r="A1666" s="109">
        <v>511300</v>
      </c>
      <c r="B1666" s="110" t="s">
        <v>155</v>
      </c>
      <c r="C1666" s="119">
        <v>5000</v>
      </c>
      <c r="D1666" s="119">
        <v>0</v>
      </c>
    </row>
    <row r="1667" spans="1:4" s="91" customFormat="1" x14ac:dyDescent="0.2">
      <c r="A1667" s="109">
        <v>511700</v>
      </c>
      <c r="B1667" s="110" t="s">
        <v>158</v>
      </c>
      <c r="C1667" s="119">
        <v>400</v>
      </c>
      <c r="D1667" s="119">
        <v>0</v>
      </c>
    </row>
    <row r="1668" spans="1:4" s="116" customFormat="1" ht="40.5" x14ac:dyDescent="0.2">
      <c r="A1668" s="107">
        <v>516000</v>
      </c>
      <c r="B1668" s="112" t="s">
        <v>162</v>
      </c>
      <c r="C1668" s="106">
        <f t="shared" ref="C1668" si="461">C1669</f>
        <v>2000</v>
      </c>
      <c r="D1668" s="106">
        <f t="shared" ref="D1668" si="462">D1669</f>
        <v>0</v>
      </c>
    </row>
    <row r="1669" spans="1:4" s="91" customFormat="1" x14ac:dyDescent="0.2">
      <c r="A1669" s="109">
        <v>516100</v>
      </c>
      <c r="B1669" s="110" t="s">
        <v>162</v>
      </c>
      <c r="C1669" s="119">
        <v>2000</v>
      </c>
      <c r="D1669" s="119">
        <v>0</v>
      </c>
    </row>
    <row r="1670" spans="1:4" s="116" customFormat="1" x14ac:dyDescent="0.2">
      <c r="A1670" s="107">
        <v>630000</v>
      </c>
      <c r="B1670" s="112" t="s">
        <v>190</v>
      </c>
      <c r="C1670" s="106">
        <f>0+C1671</f>
        <v>10000</v>
      </c>
      <c r="D1670" s="106">
        <f>0+D1671</f>
        <v>0</v>
      </c>
    </row>
    <row r="1671" spans="1:4" s="116" customFormat="1" ht="40.5" x14ac:dyDescent="0.2">
      <c r="A1671" s="107">
        <v>638000</v>
      </c>
      <c r="B1671" s="112" t="s">
        <v>126</v>
      </c>
      <c r="C1671" s="106">
        <f t="shared" ref="C1671" si="463">C1672</f>
        <v>10000</v>
      </c>
      <c r="D1671" s="106">
        <f t="shared" ref="D1671" si="464">D1672</f>
        <v>0</v>
      </c>
    </row>
    <row r="1672" spans="1:4" s="91" customFormat="1" x14ac:dyDescent="0.2">
      <c r="A1672" s="109">
        <v>638100</v>
      </c>
      <c r="B1672" s="110" t="s">
        <v>195</v>
      </c>
      <c r="C1672" s="119">
        <v>10000</v>
      </c>
      <c r="D1672" s="119">
        <v>0</v>
      </c>
    </row>
    <row r="1673" spans="1:4" s="91" customFormat="1" ht="60.75" x14ac:dyDescent="0.2">
      <c r="A1673" s="153"/>
      <c r="B1673" s="112" t="s">
        <v>602</v>
      </c>
      <c r="C1673" s="106">
        <f>C1648+C1664+C1670</f>
        <v>1666200</v>
      </c>
      <c r="D1673" s="106">
        <f>D1648+D1664+D1670</f>
        <v>0</v>
      </c>
    </row>
    <row r="1674" spans="1:4" s="91" customFormat="1" x14ac:dyDescent="0.2">
      <c r="A1674" s="150"/>
      <c r="B1674" s="144" t="s">
        <v>229</v>
      </c>
      <c r="C1674" s="148">
        <f>C1641+C1673</f>
        <v>2489000</v>
      </c>
      <c r="D1674" s="148">
        <f>D1641+D1673</f>
        <v>0</v>
      </c>
    </row>
    <row r="1675" spans="1:4" s="91" customFormat="1" x14ac:dyDescent="0.2">
      <c r="A1675" s="127"/>
      <c r="B1675" s="105"/>
      <c r="C1675" s="128"/>
      <c r="D1675" s="128"/>
    </row>
    <row r="1676" spans="1:4" s="91" customFormat="1" x14ac:dyDescent="0.2">
      <c r="A1676" s="104"/>
      <c r="B1676" s="105"/>
      <c r="C1676" s="111"/>
      <c r="D1676" s="111"/>
    </row>
    <row r="1677" spans="1:4" s="91" customFormat="1" x14ac:dyDescent="0.2">
      <c r="A1677" s="109" t="s">
        <v>603</v>
      </c>
      <c r="B1677" s="112"/>
      <c r="C1677" s="111"/>
      <c r="D1677" s="111"/>
    </row>
    <row r="1678" spans="1:4" s="91" customFormat="1" x14ac:dyDescent="0.2">
      <c r="A1678" s="109" t="s">
        <v>242</v>
      </c>
      <c r="B1678" s="112"/>
      <c r="C1678" s="111"/>
      <c r="D1678" s="111"/>
    </row>
    <row r="1679" spans="1:4" s="91" customFormat="1" x14ac:dyDescent="0.2">
      <c r="A1679" s="109" t="s">
        <v>366</v>
      </c>
      <c r="B1679" s="112"/>
      <c r="C1679" s="111"/>
      <c r="D1679" s="111"/>
    </row>
    <row r="1680" spans="1:4" s="91" customFormat="1" x14ac:dyDescent="0.2">
      <c r="A1680" s="109" t="s">
        <v>525</v>
      </c>
      <c r="B1680" s="112"/>
      <c r="C1680" s="111"/>
      <c r="D1680" s="111"/>
    </row>
    <row r="1681" spans="1:4" s="91" customFormat="1" x14ac:dyDescent="0.2">
      <c r="A1681" s="109"/>
      <c r="B1681" s="140"/>
      <c r="C1681" s="128"/>
      <c r="D1681" s="128"/>
    </row>
    <row r="1682" spans="1:4" s="91" customFormat="1" x14ac:dyDescent="0.2">
      <c r="A1682" s="107">
        <v>410000</v>
      </c>
      <c r="B1682" s="108" t="s">
        <v>87</v>
      </c>
      <c r="C1682" s="106">
        <f>C1683+C1688+C1699</f>
        <v>5285800</v>
      </c>
      <c r="D1682" s="106">
        <f>D1683+D1688+D1699</f>
        <v>0</v>
      </c>
    </row>
    <row r="1683" spans="1:4" s="91" customFormat="1" x14ac:dyDescent="0.2">
      <c r="A1683" s="107">
        <v>411000</v>
      </c>
      <c r="B1683" s="108" t="s">
        <v>200</v>
      </c>
      <c r="C1683" s="106">
        <f t="shared" ref="C1683" si="465">SUM(C1684:C1687)</f>
        <v>4767000</v>
      </c>
      <c r="D1683" s="106">
        <f t="shared" ref="D1683" si="466">SUM(D1684:D1687)</f>
        <v>0</v>
      </c>
    </row>
    <row r="1684" spans="1:4" s="91" customFormat="1" x14ac:dyDescent="0.2">
      <c r="A1684" s="109">
        <v>411100</v>
      </c>
      <c r="B1684" s="110" t="s">
        <v>88</v>
      </c>
      <c r="C1684" s="119">
        <v>4410000</v>
      </c>
      <c r="D1684" s="119">
        <v>0</v>
      </c>
    </row>
    <row r="1685" spans="1:4" s="91" customFormat="1" ht="40.5" x14ac:dyDescent="0.2">
      <c r="A1685" s="109">
        <v>411200</v>
      </c>
      <c r="B1685" s="110" t="s">
        <v>213</v>
      </c>
      <c r="C1685" s="119">
        <v>120000</v>
      </c>
      <c r="D1685" s="119">
        <v>0</v>
      </c>
    </row>
    <row r="1686" spans="1:4" s="91" customFormat="1" ht="40.5" x14ac:dyDescent="0.2">
      <c r="A1686" s="109">
        <v>411300</v>
      </c>
      <c r="B1686" s="110" t="s">
        <v>89</v>
      </c>
      <c r="C1686" s="119">
        <v>167000</v>
      </c>
      <c r="D1686" s="119">
        <v>0</v>
      </c>
    </row>
    <row r="1687" spans="1:4" s="91" customFormat="1" x14ac:dyDescent="0.2">
      <c r="A1687" s="109">
        <v>411400</v>
      </c>
      <c r="B1687" s="110" t="s">
        <v>90</v>
      </c>
      <c r="C1687" s="119">
        <v>70000</v>
      </c>
      <c r="D1687" s="119">
        <v>0</v>
      </c>
    </row>
    <row r="1688" spans="1:4" s="91" customFormat="1" x14ac:dyDescent="0.2">
      <c r="A1688" s="107">
        <v>412000</v>
      </c>
      <c r="B1688" s="112" t="s">
        <v>205</v>
      </c>
      <c r="C1688" s="106">
        <f>SUM(C1689:C1698)</f>
        <v>515800</v>
      </c>
      <c r="D1688" s="106">
        <f>SUM(D1689:D1698)</f>
        <v>0</v>
      </c>
    </row>
    <row r="1689" spans="1:4" s="91" customFormat="1" x14ac:dyDescent="0.2">
      <c r="A1689" s="109">
        <v>412100</v>
      </c>
      <c r="B1689" s="110" t="s">
        <v>91</v>
      </c>
      <c r="C1689" s="119">
        <v>96600</v>
      </c>
      <c r="D1689" s="119">
        <v>0</v>
      </c>
    </row>
    <row r="1690" spans="1:4" s="91" customFormat="1" ht="40.5" x14ac:dyDescent="0.2">
      <c r="A1690" s="109">
        <v>412200</v>
      </c>
      <c r="B1690" s="110" t="s">
        <v>214</v>
      </c>
      <c r="C1690" s="119">
        <v>205000</v>
      </c>
      <c r="D1690" s="119">
        <v>0</v>
      </c>
    </row>
    <row r="1691" spans="1:4" s="91" customFormat="1" x14ac:dyDescent="0.2">
      <c r="A1691" s="109">
        <v>412300</v>
      </c>
      <c r="B1691" s="110" t="s">
        <v>92</v>
      </c>
      <c r="C1691" s="119">
        <v>65000.000000000029</v>
      </c>
      <c r="D1691" s="119">
        <v>0</v>
      </c>
    </row>
    <row r="1692" spans="1:4" s="91" customFormat="1" x14ac:dyDescent="0.2">
      <c r="A1692" s="109">
        <v>412500</v>
      </c>
      <c r="B1692" s="110" t="s">
        <v>94</v>
      </c>
      <c r="C1692" s="119">
        <v>29999.999999999993</v>
      </c>
      <c r="D1692" s="119">
        <v>0</v>
      </c>
    </row>
    <row r="1693" spans="1:4" s="91" customFormat="1" x14ac:dyDescent="0.2">
      <c r="A1693" s="109">
        <v>412600</v>
      </c>
      <c r="B1693" s="110" t="s">
        <v>215</v>
      </c>
      <c r="C1693" s="119">
        <v>60000</v>
      </c>
      <c r="D1693" s="119">
        <v>0</v>
      </c>
    </row>
    <row r="1694" spans="1:4" s="91" customFormat="1" x14ac:dyDescent="0.2">
      <c r="A1694" s="109">
        <v>412700</v>
      </c>
      <c r="B1694" s="110" t="s">
        <v>202</v>
      </c>
      <c r="C1694" s="119">
        <v>30000</v>
      </c>
      <c r="D1694" s="119">
        <v>0</v>
      </c>
    </row>
    <row r="1695" spans="1:4" s="91" customFormat="1" x14ac:dyDescent="0.2">
      <c r="A1695" s="109">
        <v>412900</v>
      </c>
      <c r="B1695" s="114" t="s">
        <v>294</v>
      </c>
      <c r="C1695" s="119">
        <v>12000</v>
      </c>
      <c r="D1695" s="119">
        <v>0</v>
      </c>
    </row>
    <row r="1696" spans="1:4" s="91" customFormat="1" x14ac:dyDescent="0.2">
      <c r="A1696" s="109">
        <v>412900</v>
      </c>
      <c r="B1696" s="114" t="s">
        <v>311</v>
      </c>
      <c r="C1696" s="119">
        <v>1200</v>
      </c>
      <c r="D1696" s="119">
        <v>0</v>
      </c>
    </row>
    <row r="1697" spans="1:4" s="91" customFormat="1" ht="40.5" x14ac:dyDescent="0.2">
      <c r="A1697" s="109">
        <v>412900</v>
      </c>
      <c r="B1697" s="114" t="s">
        <v>312</v>
      </c>
      <c r="C1697" s="119">
        <v>7000</v>
      </c>
      <c r="D1697" s="119">
        <v>0</v>
      </c>
    </row>
    <row r="1698" spans="1:4" s="91" customFormat="1" ht="40.5" x14ac:dyDescent="0.2">
      <c r="A1698" s="109">
        <v>412900</v>
      </c>
      <c r="B1698" s="114" t="s">
        <v>313</v>
      </c>
      <c r="C1698" s="119">
        <v>9000</v>
      </c>
      <c r="D1698" s="119">
        <v>0</v>
      </c>
    </row>
    <row r="1699" spans="1:4" s="116" customFormat="1" ht="40.5" x14ac:dyDescent="0.2">
      <c r="A1699" s="107">
        <v>418000</v>
      </c>
      <c r="B1699" s="112" t="s">
        <v>209</v>
      </c>
      <c r="C1699" s="106">
        <f t="shared" ref="C1699" si="467">C1700</f>
        <v>3000</v>
      </c>
      <c r="D1699" s="106">
        <f t="shared" ref="D1699" si="468">D1700</f>
        <v>0</v>
      </c>
    </row>
    <row r="1700" spans="1:4" s="91" customFormat="1" x14ac:dyDescent="0.2">
      <c r="A1700" s="109">
        <v>418400</v>
      </c>
      <c r="B1700" s="110" t="s">
        <v>146</v>
      </c>
      <c r="C1700" s="119">
        <v>3000</v>
      </c>
      <c r="D1700" s="119">
        <v>0</v>
      </c>
    </row>
    <row r="1701" spans="1:4" s="91" customFormat="1" x14ac:dyDescent="0.2">
      <c r="A1701" s="107">
        <v>510000</v>
      </c>
      <c r="B1701" s="112" t="s">
        <v>151</v>
      </c>
      <c r="C1701" s="106">
        <f>C1702+C1704</f>
        <v>16000</v>
      </c>
      <c r="D1701" s="106">
        <f>D1702+D1704</f>
        <v>0</v>
      </c>
    </row>
    <row r="1702" spans="1:4" s="91" customFormat="1" x14ac:dyDescent="0.2">
      <c r="A1702" s="107">
        <v>511000</v>
      </c>
      <c r="B1702" s="112" t="s">
        <v>152</v>
      </c>
      <c r="C1702" s="106">
        <f>SUM(C1703:C1703)</f>
        <v>10000</v>
      </c>
      <c r="D1702" s="106">
        <f>SUM(D1703:D1703)</f>
        <v>0</v>
      </c>
    </row>
    <row r="1703" spans="1:4" s="91" customFormat="1" x14ac:dyDescent="0.2">
      <c r="A1703" s="109">
        <v>511300</v>
      </c>
      <c r="B1703" s="110" t="s">
        <v>155</v>
      </c>
      <c r="C1703" s="119">
        <v>10000</v>
      </c>
      <c r="D1703" s="119">
        <v>0</v>
      </c>
    </row>
    <row r="1704" spans="1:4" s="91" customFormat="1" ht="40.5" x14ac:dyDescent="0.2">
      <c r="A1704" s="107">
        <v>516000</v>
      </c>
      <c r="B1704" s="112" t="s">
        <v>162</v>
      </c>
      <c r="C1704" s="158">
        <f t="shared" ref="C1704" si="469">C1705</f>
        <v>6000</v>
      </c>
      <c r="D1704" s="158">
        <f t="shared" ref="D1704" si="470">D1705</f>
        <v>0</v>
      </c>
    </row>
    <row r="1705" spans="1:4" s="91" customFormat="1" x14ac:dyDescent="0.2">
      <c r="A1705" s="109">
        <v>516100</v>
      </c>
      <c r="B1705" s="110" t="s">
        <v>162</v>
      </c>
      <c r="C1705" s="119">
        <v>6000</v>
      </c>
      <c r="D1705" s="119">
        <v>0</v>
      </c>
    </row>
    <row r="1706" spans="1:4" s="116" customFormat="1" x14ac:dyDescent="0.2">
      <c r="A1706" s="107">
        <v>630000</v>
      </c>
      <c r="B1706" s="112" t="s">
        <v>190</v>
      </c>
      <c r="C1706" s="106">
        <f>0+C1707</f>
        <v>215000</v>
      </c>
      <c r="D1706" s="106">
        <f>0+D1707</f>
        <v>0</v>
      </c>
    </row>
    <row r="1707" spans="1:4" s="116" customFormat="1" ht="40.5" x14ac:dyDescent="0.2">
      <c r="A1707" s="107">
        <v>638000</v>
      </c>
      <c r="B1707" s="112" t="s">
        <v>126</v>
      </c>
      <c r="C1707" s="106">
        <f t="shared" ref="C1707" si="471">C1708</f>
        <v>215000</v>
      </c>
      <c r="D1707" s="106">
        <f t="shared" ref="D1707" si="472">D1708</f>
        <v>0</v>
      </c>
    </row>
    <row r="1708" spans="1:4" s="91" customFormat="1" x14ac:dyDescent="0.2">
      <c r="A1708" s="109">
        <v>638100</v>
      </c>
      <c r="B1708" s="110" t="s">
        <v>195</v>
      </c>
      <c r="C1708" s="119">
        <v>215000</v>
      </c>
      <c r="D1708" s="119">
        <v>0</v>
      </c>
    </row>
    <row r="1709" spans="1:4" s="91" customFormat="1" x14ac:dyDescent="0.2">
      <c r="A1709" s="150"/>
      <c r="B1709" s="144" t="s">
        <v>229</v>
      </c>
      <c r="C1709" s="148">
        <f>C1682+C1701+C1706+0</f>
        <v>5516800</v>
      </c>
      <c r="D1709" s="148">
        <f>D1682+D1701+D1706+0</f>
        <v>0</v>
      </c>
    </row>
    <row r="1710" spans="1:4" s="91" customFormat="1" x14ac:dyDescent="0.2">
      <c r="A1710" s="101"/>
      <c r="B1710" s="112"/>
      <c r="C1710" s="111"/>
      <c r="D1710" s="111"/>
    </row>
    <row r="1711" spans="1:4" s="91" customFormat="1" x14ac:dyDescent="0.2">
      <c r="A1711" s="104"/>
      <c r="B1711" s="105"/>
      <c r="C1711" s="111"/>
      <c r="D1711" s="111"/>
    </row>
    <row r="1712" spans="1:4" s="91" customFormat="1" x14ac:dyDescent="0.2">
      <c r="A1712" s="109" t="s">
        <v>604</v>
      </c>
      <c r="B1712" s="112"/>
      <c r="C1712" s="111"/>
      <c r="D1712" s="111"/>
    </row>
    <row r="1713" spans="1:4" s="91" customFormat="1" x14ac:dyDescent="0.2">
      <c r="A1713" s="109" t="s">
        <v>242</v>
      </c>
      <c r="B1713" s="112"/>
      <c r="C1713" s="111"/>
      <c r="D1713" s="111"/>
    </row>
    <row r="1714" spans="1:4" s="91" customFormat="1" x14ac:dyDescent="0.2">
      <c r="A1714" s="109" t="s">
        <v>362</v>
      </c>
      <c r="B1714" s="112"/>
      <c r="C1714" s="111"/>
      <c r="D1714" s="111"/>
    </row>
    <row r="1715" spans="1:4" s="91" customFormat="1" x14ac:dyDescent="0.2">
      <c r="A1715" s="109" t="s">
        <v>525</v>
      </c>
      <c r="B1715" s="112"/>
      <c r="C1715" s="111"/>
      <c r="D1715" s="111"/>
    </row>
    <row r="1716" spans="1:4" s="91" customFormat="1" x14ac:dyDescent="0.2">
      <c r="A1716" s="109"/>
      <c r="B1716" s="140"/>
      <c r="C1716" s="128"/>
      <c r="D1716" s="128"/>
    </row>
    <row r="1717" spans="1:4" s="91" customFormat="1" x14ac:dyDescent="0.2">
      <c r="A1717" s="107">
        <v>410000</v>
      </c>
      <c r="B1717" s="108" t="s">
        <v>87</v>
      </c>
      <c r="C1717" s="106">
        <f t="shared" ref="C1717" si="473">C1718+C1723</f>
        <v>530100</v>
      </c>
      <c r="D1717" s="106">
        <f t="shared" ref="D1717" si="474">D1718+D1723</f>
        <v>0</v>
      </c>
    </row>
    <row r="1718" spans="1:4" s="91" customFormat="1" x14ac:dyDescent="0.2">
      <c r="A1718" s="107">
        <v>411000</v>
      </c>
      <c r="B1718" s="108" t="s">
        <v>200</v>
      </c>
      <c r="C1718" s="106">
        <f t="shared" ref="C1718" si="475">SUM(C1719:C1722)</f>
        <v>425800</v>
      </c>
      <c r="D1718" s="106">
        <f t="shared" ref="D1718" si="476">SUM(D1719:D1722)</f>
        <v>0</v>
      </c>
    </row>
    <row r="1719" spans="1:4" s="91" customFormat="1" x14ac:dyDescent="0.2">
      <c r="A1719" s="109">
        <v>411100</v>
      </c>
      <c r="B1719" s="110" t="s">
        <v>88</v>
      </c>
      <c r="C1719" s="119">
        <v>393000</v>
      </c>
      <c r="D1719" s="119">
        <v>0</v>
      </c>
    </row>
    <row r="1720" spans="1:4" s="91" customFormat="1" ht="40.5" x14ac:dyDescent="0.2">
      <c r="A1720" s="109">
        <v>411200</v>
      </c>
      <c r="B1720" s="110" t="s">
        <v>213</v>
      </c>
      <c r="C1720" s="119">
        <v>12500</v>
      </c>
      <c r="D1720" s="119">
        <v>0</v>
      </c>
    </row>
    <row r="1721" spans="1:4" s="91" customFormat="1" ht="40.5" x14ac:dyDescent="0.2">
      <c r="A1721" s="109">
        <v>411300</v>
      </c>
      <c r="B1721" s="110" t="s">
        <v>89</v>
      </c>
      <c r="C1721" s="119">
        <v>13500</v>
      </c>
      <c r="D1721" s="119">
        <v>0</v>
      </c>
    </row>
    <row r="1722" spans="1:4" s="91" customFormat="1" x14ac:dyDescent="0.2">
      <c r="A1722" s="109">
        <v>411400</v>
      </c>
      <c r="B1722" s="110" t="s">
        <v>90</v>
      </c>
      <c r="C1722" s="119">
        <v>6800</v>
      </c>
      <c r="D1722" s="119">
        <v>0</v>
      </c>
    </row>
    <row r="1723" spans="1:4" s="91" customFormat="1" x14ac:dyDescent="0.2">
      <c r="A1723" s="107">
        <v>412000</v>
      </c>
      <c r="B1723" s="112" t="s">
        <v>205</v>
      </c>
      <c r="C1723" s="106">
        <f>SUM(C1724:C1734)</f>
        <v>104300</v>
      </c>
      <c r="D1723" s="106">
        <f>SUM(D1724:D1734)</f>
        <v>0</v>
      </c>
    </row>
    <row r="1724" spans="1:4" s="91" customFormat="1" x14ac:dyDescent="0.2">
      <c r="A1724" s="109">
        <v>412100</v>
      </c>
      <c r="B1724" s="110" t="s">
        <v>91</v>
      </c>
      <c r="C1724" s="119">
        <v>999.99999999999977</v>
      </c>
      <c r="D1724" s="119">
        <v>0</v>
      </c>
    </row>
    <row r="1725" spans="1:4" s="91" customFormat="1" ht="40.5" x14ac:dyDescent="0.2">
      <c r="A1725" s="109">
        <v>412200</v>
      </c>
      <c r="B1725" s="110" t="s">
        <v>214</v>
      </c>
      <c r="C1725" s="119">
        <v>32000</v>
      </c>
      <c r="D1725" s="119">
        <v>0</v>
      </c>
    </row>
    <row r="1726" spans="1:4" s="91" customFormat="1" x14ac:dyDescent="0.2">
      <c r="A1726" s="109">
        <v>412300</v>
      </c>
      <c r="B1726" s="110" t="s">
        <v>92</v>
      </c>
      <c r="C1726" s="119">
        <v>5500</v>
      </c>
      <c r="D1726" s="119">
        <v>0</v>
      </c>
    </row>
    <row r="1727" spans="1:4" s="91" customFormat="1" x14ac:dyDescent="0.2">
      <c r="A1727" s="109">
        <v>412500</v>
      </c>
      <c r="B1727" s="110" t="s">
        <v>94</v>
      </c>
      <c r="C1727" s="119">
        <v>4000</v>
      </c>
      <c r="D1727" s="119">
        <v>0</v>
      </c>
    </row>
    <row r="1728" spans="1:4" s="91" customFormat="1" x14ac:dyDescent="0.2">
      <c r="A1728" s="109">
        <v>412600</v>
      </c>
      <c r="B1728" s="110" t="s">
        <v>215</v>
      </c>
      <c r="C1728" s="119">
        <v>7500</v>
      </c>
      <c r="D1728" s="119">
        <v>0</v>
      </c>
    </row>
    <row r="1729" spans="1:4" s="91" customFormat="1" x14ac:dyDescent="0.2">
      <c r="A1729" s="109">
        <v>412700</v>
      </c>
      <c r="B1729" s="110" t="s">
        <v>202</v>
      </c>
      <c r="C1729" s="119">
        <v>10500</v>
      </c>
      <c r="D1729" s="119">
        <v>0</v>
      </c>
    </row>
    <row r="1730" spans="1:4" s="91" customFormat="1" x14ac:dyDescent="0.2">
      <c r="A1730" s="109">
        <v>412900</v>
      </c>
      <c r="B1730" s="114" t="s">
        <v>526</v>
      </c>
      <c r="C1730" s="119">
        <v>500</v>
      </c>
      <c r="D1730" s="119">
        <v>0</v>
      </c>
    </row>
    <row r="1731" spans="1:4" s="91" customFormat="1" x14ac:dyDescent="0.2">
      <c r="A1731" s="109">
        <v>412900</v>
      </c>
      <c r="B1731" s="114" t="s">
        <v>294</v>
      </c>
      <c r="C1731" s="119">
        <v>40000</v>
      </c>
      <c r="D1731" s="119">
        <v>0</v>
      </c>
    </row>
    <row r="1732" spans="1:4" s="91" customFormat="1" x14ac:dyDescent="0.2">
      <c r="A1732" s="109">
        <v>412900</v>
      </c>
      <c r="B1732" s="114" t="s">
        <v>311</v>
      </c>
      <c r="C1732" s="119">
        <v>1000</v>
      </c>
      <c r="D1732" s="119">
        <v>0</v>
      </c>
    </row>
    <row r="1733" spans="1:4" s="91" customFormat="1" ht="40.5" x14ac:dyDescent="0.2">
      <c r="A1733" s="109">
        <v>412900</v>
      </c>
      <c r="B1733" s="114" t="s">
        <v>312</v>
      </c>
      <c r="C1733" s="119">
        <v>1500</v>
      </c>
      <c r="D1733" s="119">
        <v>0</v>
      </c>
    </row>
    <row r="1734" spans="1:4" s="91" customFormat="1" ht="40.5" x14ac:dyDescent="0.2">
      <c r="A1734" s="109">
        <v>412900</v>
      </c>
      <c r="B1734" s="114" t="s">
        <v>313</v>
      </c>
      <c r="C1734" s="119">
        <v>800</v>
      </c>
      <c r="D1734" s="119">
        <v>0</v>
      </c>
    </row>
    <row r="1735" spans="1:4" s="116" customFormat="1" x14ac:dyDescent="0.2">
      <c r="A1735" s="107">
        <v>510000</v>
      </c>
      <c r="B1735" s="112" t="s">
        <v>151</v>
      </c>
      <c r="C1735" s="106">
        <f>C1736+C1738</f>
        <v>3000</v>
      </c>
      <c r="D1735" s="106">
        <f>D1736+D1738</f>
        <v>0</v>
      </c>
    </row>
    <row r="1736" spans="1:4" s="116" customFormat="1" x14ac:dyDescent="0.2">
      <c r="A1736" s="107">
        <v>511000</v>
      </c>
      <c r="B1736" s="112" t="s">
        <v>152</v>
      </c>
      <c r="C1736" s="106">
        <f t="shared" ref="C1736" si="477">C1737</f>
        <v>3000</v>
      </c>
      <c r="D1736" s="106">
        <f>D1737+0</f>
        <v>0</v>
      </c>
    </row>
    <row r="1737" spans="1:4" s="91" customFormat="1" x14ac:dyDescent="0.2">
      <c r="A1737" s="109">
        <v>511300</v>
      </c>
      <c r="B1737" s="110" t="s">
        <v>155</v>
      </c>
      <c r="C1737" s="119">
        <v>3000</v>
      </c>
      <c r="D1737" s="119">
        <v>0</v>
      </c>
    </row>
    <row r="1738" spans="1:4" s="116" customFormat="1" ht="40.5" x14ac:dyDescent="0.2">
      <c r="A1738" s="107">
        <v>516000</v>
      </c>
      <c r="B1738" s="112" t="s">
        <v>162</v>
      </c>
      <c r="C1738" s="106">
        <f t="shared" ref="C1738" si="478">C1739</f>
        <v>0</v>
      </c>
      <c r="D1738" s="106">
        <f t="shared" ref="D1738" si="479">D1739</f>
        <v>0</v>
      </c>
    </row>
    <row r="1739" spans="1:4" s="91" customFormat="1" x14ac:dyDescent="0.2">
      <c r="A1739" s="109">
        <v>516100</v>
      </c>
      <c r="B1739" s="110" t="s">
        <v>162</v>
      </c>
      <c r="C1739" s="119">
        <v>0</v>
      </c>
      <c r="D1739" s="119">
        <v>0</v>
      </c>
    </row>
    <row r="1740" spans="1:4" s="116" customFormat="1" x14ac:dyDescent="0.2">
      <c r="A1740" s="107">
        <v>630000</v>
      </c>
      <c r="B1740" s="112" t="s">
        <v>190</v>
      </c>
      <c r="C1740" s="106">
        <f t="shared" ref="C1740" si="480">C1741+C1743</f>
        <v>8300</v>
      </c>
      <c r="D1740" s="106">
        <f t="shared" ref="D1740" si="481">D1741+D1743</f>
        <v>0</v>
      </c>
    </row>
    <row r="1741" spans="1:4" s="116" customFormat="1" x14ac:dyDescent="0.2">
      <c r="A1741" s="107">
        <v>631000</v>
      </c>
      <c r="B1741" s="112" t="s">
        <v>125</v>
      </c>
      <c r="C1741" s="106">
        <f t="shared" ref="C1741" si="482">C1742</f>
        <v>1800</v>
      </c>
      <c r="D1741" s="106">
        <f t="shared" ref="D1741" si="483">D1742</f>
        <v>0</v>
      </c>
    </row>
    <row r="1742" spans="1:4" s="91" customFormat="1" x14ac:dyDescent="0.2">
      <c r="A1742" s="117">
        <v>631900</v>
      </c>
      <c r="B1742" s="110" t="s">
        <v>328</v>
      </c>
      <c r="C1742" s="119">
        <v>1800</v>
      </c>
      <c r="D1742" s="119">
        <v>0</v>
      </c>
    </row>
    <row r="1743" spans="1:4" s="116" customFormat="1" ht="40.5" x14ac:dyDescent="0.2">
      <c r="A1743" s="107">
        <v>638000</v>
      </c>
      <c r="B1743" s="112" t="s">
        <v>126</v>
      </c>
      <c r="C1743" s="106">
        <f t="shared" ref="C1743" si="484">C1744</f>
        <v>6500</v>
      </c>
      <c r="D1743" s="106">
        <f t="shared" ref="D1743" si="485">D1744</f>
        <v>0</v>
      </c>
    </row>
    <row r="1744" spans="1:4" s="91" customFormat="1" x14ac:dyDescent="0.2">
      <c r="A1744" s="109">
        <v>638100</v>
      </c>
      <c r="B1744" s="110" t="s">
        <v>195</v>
      </c>
      <c r="C1744" s="119">
        <v>6500</v>
      </c>
      <c r="D1744" s="119">
        <v>0</v>
      </c>
    </row>
    <row r="1745" spans="1:4" s="91" customFormat="1" x14ac:dyDescent="0.2">
      <c r="A1745" s="150"/>
      <c r="B1745" s="144" t="s">
        <v>229</v>
      </c>
      <c r="C1745" s="148">
        <f>C1717+C1735+C1740</f>
        <v>541400</v>
      </c>
      <c r="D1745" s="148">
        <f>D1717+D1735+D1740</f>
        <v>0</v>
      </c>
    </row>
    <row r="1746" spans="1:4" s="91" customFormat="1" x14ac:dyDescent="0.2">
      <c r="A1746" s="127"/>
      <c r="B1746" s="105"/>
      <c r="C1746" s="128"/>
      <c r="D1746" s="128"/>
    </row>
    <row r="1747" spans="1:4" s="91" customFormat="1" x14ac:dyDescent="0.2">
      <c r="A1747" s="104"/>
      <c r="B1747" s="105"/>
      <c r="C1747" s="111"/>
      <c r="D1747" s="111"/>
    </row>
    <row r="1748" spans="1:4" s="91" customFormat="1" x14ac:dyDescent="0.2">
      <c r="A1748" s="109" t="s">
        <v>605</v>
      </c>
      <c r="B1748" s="110"/>
      <c r="C1748" s="111"/>
      <c r="D1748" s="111"/>
    </row>
    <row r="1749" spans="1:4" s="91" customFormat="1" x14ac:dyDescent="0.2">
      <c r="A1749" s="109" t="s">
        <v>242</v>
      </c>
      <c r="B1749" s="110"/>
      <c r="C1749" s="111"/>
      <c r="D1749" s="111"/>
    </row>
    <row r="1750" spans="1:4" s="91" customFormat="1" x14ac:dyDescent="0.2">
      <c r="A1750" s="109" t="s">
        <v>367</v>
      </c>
      <c r="B1750" s="112"/>
      <c r="C1750" s="111"/>
      <c r="D1750" s="111"/>
    </row>
    <row r="1751" spans="1:4" s="91" customFormat="1" x14ac:dyDescent="0.2">
      <c r="A1751" s="109" t="s">
        <v>525</v>
      </c>
      <c r="B1751" s="112"/>
      <c r="C1751" s="111"/>
      <c r="D1751" s="111"/>
    </row>
    <row r="1752" spans="1:4" s="91" customFormat="1" x14ac:dyDescent="0.2">
      <c r="A1752" s="109"/>
      <c r="B1752" s="140"/>
      <c r="C1752" s="128"/>
      <c r="D1752" s="128"/>
    </row>
    <row r="1753" spans="1:4" s="91" customFormat="1" x14ac:dyDescent="0.2">
      <c r="A1753" s="107">
        <v>410000</v>
      </c>
      <c r="B1753" s="108" t="s">
        <v>87</v>
      </c>
      <c r="C1753" s="106">
        <f t="shared" ref="C1753" si="486">C1754+C1759</f>
        <v>7616800</v>
      </c>
      <c r="D1753" s="106">
        <f t="shared" ref="D1753" si="487">D1754+D1759</f>
        <v>0</v>
      </c>
    </row>
    <row r="1754" spans="1:4" s="91" customFormat="1" x14ac:dyDescent="0.2">
      <c r="A1754" s="107">
        <v>411000</v>
      </c>
      <c r="B1754" s="108" t="s">
        <v>200</v>
      </c>
      <c r="C1754" s="106">
        <f t="shared" ref="C1754" si="488">SUM(C1755:C1758)</f>
        <v>7234600</v>
      </c>
      <c r="D1754" s="106">
        <f t="shared" ref="D1754" si="489">SUM(D1755:D1758)</f>
        <v>0</v>
      </c>
    </row>
    <row r="1755" spans="1:4" s="91" customFormat="1" x14ac:dyDescent="0.2">
      <c r="A1755" s="109">
        <v>411100</v>
      </c>
      <c r="B1755" s="110" t="s">
        <v>88</v>
      </c>
      <c r="C1755" s="119">
        <v>6700000</v>
      </c>
      <c r="D1755" s="119">
        <v>0</v>
      </c>
    </row>
    <row r="1756" spans="1:4" s="91" customFormat="1" ht="40.5" x14ac:dyDescent="0.2">
      <c r="A1756" s="109">
        <v>411200</v>
      </c>
      <c r="B1756" s="110" t="s">
        <v>213</v>
      </c>
      <c r="C1756" s="119">
        <v>289600</v>
      </c>
      <c r="D1756" s="119">
        <v>0</v>
      </c>
    </row>
    <row r="1757" spans="1:4" s="91" customFormat="1" ht="40.5" x14ac:dyDescent="0.2">
      <c r="A1757" s="109">
        <v>411300</v>
      </c>
      <c r="B1757" s="110" t="s">
        <v>89</v>
      </c>
      <c r="C1757" s="119">
        <v>135000</v>
      </c>
      <c r="D1757" s="119">
        <v>0</v>
      </c>
    </row>
    <row r="1758" spans="1:4" s="91" customFormat="1" x14ac:dyDescent="0.2">
      <c r="A1758" s="109">
        <v>411400</v>
      </c>
      <c r="B1758" s="110" t="s">
        <v>90</v>
      </c>
      <c r="C1758" s="119">
        <v>110000</v>
      </c>
      <c r="D1758" s="119">
        <v>0</v>
      </c>
    </row>
    <row r="1759" spans="1:4" s="91" customFormat="1" x14ac:dyDescent="0.2">
      <c r="A1759" s="107">
        <v>412000</v>
      </c>
      <c r="B1759" s="112" t="s">
        <v>205</v>
      </c>
      <c r="C1759" s="106">
        <f>SUM(C1760:C1768)</f>
        <v>382200</v>
      </c>
      <c r="D1759" s="106">
        <f>SUM(D1760:D1768)</f>
        <v>0</v>
      </c>
    </row>
    <row r="1760" spans="1:4" s="91" customFormat="1" x14ac:dyDescent="0.2">
      <c r="A1760" s="109">
        <v>412100</v>
      </c>
      <c r="B1760" s="110" t="s">
        <v>91</v>
      </c>
      <c r="C1760" s="119">
        <v>6000</v>
      </c>
      <c r="D1760" s="119">
        <v>0</v>
      </c>
    </row>
    <row r="1761" spans="1:4" s="91" customFormat="1" ht="40.5" x14ac:dyDescent="0.2">
      <c r="A1761" s="109">
        <v>412200</v>
      </c>
      <c r="B1761" s="110" t="s">
        <v>214</v>
      </c>
      <c r="C1761" s="119">
        <v>30000</v>
      </c>
      <c r="D1761" s="119">
        <v>0</v>
      </c>
    </row>
    <row r="1762" spans="1:4" s="91" customFormat="1" x14ac:dyDescent="0.2">
      <c r="A1762" s="109">
        <v>412300</v>
      </c>
      <c r="B1762" s="110" t="s">
        <v>92</v>
      </c>
      <c r="C1762" s="119">
        <v>27000</v>
      </c>
      <c r="D1762" s="119">
        <v>0</v>
      </c>
    </row>
    <row r="1763" spans="1:4" s="91" customFormat="1" x14ac:dyDescent="0.2">
      <c r="A1763" s="109">
        <v>412500</v>
      </c>
      <c r="B1763" s="110" t="s">
        <v>94</v>
      </c>
      <c r="C1763" s="119">
        <v>80000</v>
      </c>
      <c r="D1763" s="119">
        <v>0</v>
      </c>
    </row>
    <row r="1764" spans="1:4" s="91" customFormat="1" x14ac:dyDescent="0.2">
      <c r="A1764" s="109">
        <v>412600</v>
      </c>
      <c r="B1764" s="110" t="s">
        <v>215</v>
      </c>
      <c r="C1764" s="119">
        <v>170000</v>
      </c>
      <c r="D1764" s="119">
        <v>0</v>
      </c>
    </row>
    <row r="1765" spans="1:4" s="91" customFormat="1" x14ac:dyDescent="0.2">
      <c r="A1765" s="109">
        <v>412700</v>
      </c>
      <c r="B1765" s="110" t="s">
        <v>202</v>
      </c>
      <c r="C1765" s="119">
        <v>50000</v>
      </c>
      <c r="D1765" s="119">
        <v>0</v>
      </c>
    </row>
    <row r="1766" spans="1:4" s="91" customFormat="1" x14ac:dyDescent="0.2">
      <c r="A1766" s="109">
        <v>412900</v>
      </c>
      <c r="B1766" s="110" t="s">
        <v>311</v>
      </c>
      <c r="C1766" s="119">
        <v>800</v>
      </c>
      <c r="D1766" s="119">
        <v>0</v>
      </c>
    </row>
    <row r="1767" spans="1:4" s="91" customFormat="1" ht="40.5" x14ac:dyDescent="0.2">
      <c r="A1767" s="109">
        <v>412900</v>
      </c>
      <c r="B1767" s="114" t="s">
        <v>312</v>
      </c>
      <c r="C1767" s="119">
        <v>12000</v>
      </c>
      <c r="D1767" s="119">
        <v>0</v>
      </c>
    </row>
    <row r="1768" spans="1:4" s="91" customFormat="1" x14ac:dyDescent="0.2">
      <c r="A1768" s="109">
        <v>412900</v>
      </c>
      <c r="B1768" s="110" t="s">
        <v>296</v>
      </c>
      <c r="C1768" s="119">
        <v>6400</v>
      </c>
      <c r="D1768" s="119">
        <v>0</v>
      </c>
    </row>
    <row r="1769" spans="1:4" s="91" customFormat="1" x14ac:dyDescent="0.2">
      <c r="A1769" s="107">
        <v>510000</v>
      </c>
      <c r="B1769" s="112" t="s">
        <v>151</v>
      </c>
      <c r="C1769" s="106">
        <f t="shared" ref="C1769" si="490">C1770+C1772</f>
        <v>230000</v>
      </c>
      <c r="D1769" s="106">
        <f t="shared" ref="D1769" si="491">D1770+D1772</f>
        <v>0</v>
      </c>
    </row>
    <row r="1770" spans="1:4" s="91" customFormat="1" x14ac:dyDescent="0.2">
      <c r="A1770" s="107">
        <v>511000</v>
      </c>
      <c r="B1770" s="112" t="s">
        <v>152</v>
      </c>
      <c r="C1770" s="106">
        <f t="shared" ref="C1770" si="492">SUM(C1771:C1771)</f>
        <v>70000</v>
      </c>
      <c r="D1770" s="106">
        <f t="shared" ref="D1770" si="493">SUM(D1771:D1771)</f>
        <v>0</v>
      </c>
    </row>
    <row r="1771" spans="1:4" s="91" customFormat="1" x14ac:dyDescent="0.2">
      <c r="A1771" s="109">
        <v>511300</v>
      </c>
      <c r="B1771" s="110" t="s">
        <v>155</v>
      </c>
      <c r="C1771" s="119">
        <v>70000</v>
      </c>
      <c r="D1771" s="119">
        <v>0</v>
      </c>
    </row>
    <row r="1772" spans="1:4" s="116" customFormat="1" ht="40.5" x14ac:dyDescent="0.2">
      <c r="A1772" s="107">
        <v>516000</v>
      </c>
      <c r="B1772" s="112" t="s">
        <v>162</v>
      </c>
      <c r="C1772" s="106">
        <f t="shared" ref="C1772" si="494">C1773</f>
        <v>160000</v>
      </c>
      <c r="D1772" s="106">
        <f t="shared" ref="D1772" si="495">D1773</f>
        <v>0</v>
      </c>
    </row>
    <row r="1773" spans="1:4" s="91" customFormat="1" x14ac:dyDescent="0.2">
      <c r="A1773" s="109">
        <v>516100</v>
      </c>
      <c r="B1773" s="110" t="s">
        <v>162</v>
      </c>
      <c r="C1773" s="119">
        <v>160000</v>
      </c>
      <c r="D1773" s="119">
        <v>0</v>
      </c>
    </row>
    <row r="1774" spans="1:4" s="116" customFormat="1" x14ac:dyDescent="0.2">
      <c r="A1774" s="107">
        <v>630000</v>
      </c>
      <c r="B1774" s="112" t="s">
        <v>190</v>
      </c>
      <c r="C1774" s="106">
        <f>0+C1775</f>
        <v>10000</v>
      </c>
      <c r="D1774" s="106">
        <f>0+D1775</f>
        <v>0</v>
      </c>
    </row>
    <row r="1775" spans="1:4" s="116" customFormat="1" ht="40.5" x14ac:dyDescent="0.2">
      <c r="A1775" s="107">
        <v>638000</v>
      </c>
      <c r="B1775" s="112" t="s">
        <v>126</v>
      </c>
      <c r="C1775" s="106">
        <f t="shared" ref="C1775" si="496">C1776</f>
        <v>10000</v>
      </c>
      <c r="D1775" s="106">
        <f t="shared" ref="D1775" si="497">D1776</f>
        <v>0</v>
      </c>
    </row>
    <row r="1776" spans="1:4" s="91" customFormat="1" x14ac:dyDescent="0.2">
      <c r="A1776" s="109">
        <v>638100</v>
      </c>
      <c r="B1776" s="110" t="s">
        <v>195</v>
      </c>
      <c r="C1776" s="119">
        <v>10000</v>
      </c>
      <c r="D1776" s="119">
        <v>0</v>
      </c>
    </row>
    <row r="1777" spans="1:4" s="91" customFormat="1" x14ac:dyDescent="0.2">
      <c r="A1777" s="150"/>
      <c r="B1777" s="144" t="s">
        <v>229</v>
      </c>
      <c r="C1777" s="148">
        <f>C1753+C1769+C1774</f>
        <v>7856800</v>
      </c>
      <c r="D1777" s="148">
        <f>D1753+D1769+D1774</f>
        <v>0</v>
      </c>
    </row>
    <row r="1778" spans="1:4" s="91" customFormat="1" x14ac:dyDescent="0.2">
      <c r="A1778" s="127"/>
      <c r="B1778" s="105"/>
      <c r="C1778" s="128"/>
      <c r="D1778" s="128"/>
    </row>
    <row r="1779" spans="1:4" s="91" customFormat="1" x14ac:dyDescent="0.2">
      <c r="A1779" s="104"/>
      <c r="B1779" s="105"/>
      <c r="C1779" s="111"/>
      <c r="D1779" s="111"/>
    </row>
    <row r="1780" spans="1:4" s="91" customFormat="1" x14ac:dyDescent="0.2">
      <c r="A1780" s="109" t="s">
        <v>606</v>
      </c>
      <c r="B1780" s="112"/>
      <c r="C1780" s="111"/>
      <c r="D1780" s="111"/>
    </row>
    <row r="1781" spans="1:4" s="91" customFormat="1" x14ac:dyDescent="0.2">
      <c r="A1781" s="109" t="s">
        <v>242</v>
      </c>
      <c r="B1781" s="112"/>
      <c r="C1781" s="111"/>
      <c r="D1781" s="111"/>
    </row>
    <row r="1782" spans="1:4" s="91" customFormat="1" x14ac:dyDescent="0.2">
      <c r="A1782" s="109" t="s">
        <v>368</v>
      </c>
      <c r="B1782" s="112"/>
      <c r="C1782" s="111"/>
      <c r="D1782" s="111"/>
    </row>
    <row r="1783" spans="1:4" s="91" customFormat="1" x14ac:dyDescent="0.2">
      <c r="A1783" s="109" t="s">
        <v>525</v>
      </c>
      <c r="B1783" s="112"/>
      <c r="C1783" s="111"/>
      <c r="D1783" s="111"/>
    </row>
    <row r="1784" spans="1:4" s="91" customFormat="1" x14ac:dyDescent="0.2">
      <c r="A1784" s="109"/>
      <c r="B1784" s="140"/>
      <c r="C1784" s="128"/>
      <c r="D1784" s="128"/>
    </row>
    <row r="1785" spans="1:4" s="91" customFormat="1" x14ac:dyDescent="0.2">
      <c r="A1785" s="107">
        <v>410000</v>
      </c>
      <c r="B1785" s="108" t="s">
        <v>87</v>
      </c>
      <c r="C1785" s="106">
        <f>C1786+C1791+0</f>
        <v>4221700</v>
      </c>
      <c r="D1785" s="106">
        <f>D1786+D1791+0</f>
        <v>0</v>
      </c>
    </row>
    <row r="1786" spans="1:4" s="91" customFormat="1" x14ac:dyDescent="0.2">
      <c r="A1786" s="107">
        <v>411000</v>
      </c>
      <c r="B1786" s="108" t="s">
        <v>200</v>
      </c>
      <c r="C1786" s="106">
        <f t="shared" ref="C1786" si="498">SUM(C1787:C1790)</f>
        <v>3774100</v>
      </c>
      <c r="D1786" s="106">
        <f t="shared" ref="D1786" si="499">SUM(D1787:D1790)</f>
        <v>0</v>
      </c>
    </row>
    <row r="1787" spans="1:4" s="91" customFormat="1" x14ac:dyDescent="0.2">
      <c r="A1787" s="109">
        <v>411100</v>
      </c>
      <c r="B1787" s="110" t="s">
        <v>88</v>
      </c>
      <c r="C1787" s="119">
        <v>3450000</v>
      </c>
      <c r="D1787" s="119">
        <v>0</v>
      </c>
    </row>
    <row r="1788" spans="1:4" s="91" customFormat="1" ht="40.5" x14ac:dyDescent="0.2">
      <c r="A1788" s="109">
        <v>411200</v>
      </c>
      <c r="B1788" s="110" t="s">
        <v>213</v>
      </c>
      <c r="C1788" s="119">
        <v>166400</v>
      </c>
      <c r="D1788" s="119">
        <v>0</v>
      </c>
    </row>
    <row r="1789" spans="1:4" s="91" customFormat="1" ht="40.5" x14ac:dyDescent="0.2">
      <c r="A1789" s="109">
        <v>411300</v>
      </c>
      <c r="B1789" s="110" t="s">
        <v>89</v>
      </c>
      <c r="C1789" s="119">
        <v>129700</v>
      </c>
      <c r="D1789" s="119">
        <v>0</v>
      </c>
    </row>
    <row r="1790" spans="1:4" s="91" customFormat="1" x14ac:dyDescent="0.2">
      <c r="A1790" s="109">
        <v>411400</v>
      </c>
      <c r="B1790" s="110" t="s">
        <v>90</v>
      </c>
      <c r="C1790" s="119">
        <v>28000</v>
      </c>
      <c r="D1790" s="119">
        <v>0</v>
      </c>
    </row>
    <row r="1791" spans="1:4" s="91" customFormat="1" x14ac:dyDescent="0.2">
      <c r="A1791" s="107">
        <v>412000</v>
      </c>
      <c r="B1791" s="112" t="s">
        <v>205</v>
      </c>
      <c r="C1791" s="106">
        <f>SUM(C1792:C1801)</f>
        <v>447600</v>
      </c>
      <c r="D1791" s="106">
        <f>SUM(D1792:D1801)</f>
        <v>0</v>
      </c>
    </row>
    <row r="1792" spans="1:4" s="91" customFormat="1" ht="40.5" x14ac:dyDescent="0.2">
      <c r="A1792" s="109">
        <v>412200</v>
      </c>
      <c r="B1792" s="110" t="s">
        <v>214</v>
      </c>
      <c r="C1792" s="119">
        <v>145000</v>
      </c>
      <c r="D1792" s="119">
        <v>0</v>
      </c>
    </row>
    <row r="1793" spans="1:4" s="91" customFormat="1" x14ac:dyDescent="0.2">
      <c r="A1793" s="109">
        <v>412300</v>
      </c>
      <c r="B1793" s="110" t="s">
        <v>92</v>
      </c>
      <c r="C1793" s="119">
        <v>25000</v>
      </c>
      <c r="D1793" s="119">
        <v>0</v>
      </c>
    </row>
    <row r="1794" spans="1:4" s="91" customFormat="1" x14ac:dyDescent="0.2">
      <c r="A1794" s="109">
        <v>412500</v>
      </c>
      <c r="B1794" s="110" t="s">
        <v>94</v>
      </c>
      <c r="C1794" s="119">
        <v>25000</v>
      </c>
      <c r="D1794" s="119">
        <v>0</v>
      </c>
    </row>
    <row r="1795" spans="1:4" s="91" customFormat="1" x14ac:dyDescent="0.2">
      <c r="A1795" s="109">
        <v>412600</v>
      </c>
      <c r="B1795" s="110" t="s">
        <v>215</v>
      </c>
      <c r="C1795" s="119">
        <v>20000</v>
      </c>
      <c r="D1795" s="119">
        <v>0</v>
      </c>
    </row>
    <row r="1796" spans="1:4" s="91" customFormat="1" x14ac:dyDescent="0.2">
      <c r="A1796" s="109">
        <v>412700</v>
      </c>
      <c r="B1796" s="110" t="s">
        <v>202</v>
      </c>
      <c r="C1796" s="119">
        <v>210000</v>
      </c>
      <c r="D1796" s="119">
        <v>0</v>
      </c>
    </row>
    <row r="1797" spans="1:4" s="91" customFormat="1" x14ac:dyDescent="0.2">
      <c r="A1797" s="109">
        <v>412900</v>
      </c>
      <c r="B1797" s="110" t="s">
        <v>294</v>
      </c>
      <c r="C1797" s="119">
        <v>4100.0000000000036</v>
      </c>
      <c r="D1797" s="119">
        <v>0</v>
      </c>
    </row>
    <row r="1798" spans="1:4" s="91" customFormat="1" x14ac:dyDescent="0.2">
      <c r="A1798" s="109">
        <v>412900</v>
      </c>
      <c r="B1798" s="110" t="s">
        <v>311</v>
      </c>
      <c r="C1798" s="119">
        <v>6700</v>
      </c>
      <c r="D1798" s="119">
        <v>0</v>
      </c>
    </row>
    <row r="1799" spans="1:4" s="91" customFormat="1" ht="40.5" x14ac:dyDescent="0.2">
      <c r="A1799" s="109">
        <v>412900</v>
      </c>
      <c r="B1799" s="110" t="s">
        <v>312</v>
      </c>
      <c r="C1799" s="119">
        <v>2300</v>
      </c>
      <c r="D1799" s="119">
        <v>0</v>
      </c>
    </row>
    <row r="1800" spans="1:4" s="91" customFormat="1" ht="40.5" x14ac:dyDescent="0.2">
      <c r="A1800" s="109">
        <v>412900</v>
      </c>
      <c r="B1800" s="110" t="s">
        <v>313</v>
      </c>
      <c r="C1800" s="119">
        <v>7500</v>
      </c>
      <c r="D1800" s="119">
        <v>0</v>
      </c>
    </row>
    <row r="1801" spans="1:4" s="91" customFormat="1" x14ac:dyDescent="0.2">
      <c r="A1801" s="109">
        <v>412900</v>
      </c>
      <c r="B1801" s="110" t="s">
        <v>296</v>
      </c>
      <c r="C1801" s="119">
        <v>2000</v>
      </c>
      <c r="D1801" s="119">
        <v>0</v>
      </c>
    </row>
    <row r="1802" spans="1:4" s="91" customFormat="1" x14ac:dyDescent="0.2">
      <c r="A1802" s="107">
        <v>510000</v>
      </c>
      <c r="B1802" s="112" t="s">
        <v>151</v>
      </c>
      <c r="C1802" s="106">
        <f t="shared" ref="C1802" si="500">C1803</f>
        <v>23000</v>
      </c>
      <c r="D1802" s="106">
        <f>D1803+0</f>
        <v>0</v>
      </c>
    </row>
    <row r="1803" spans="1:4" s="91" customFormat="1" x14ac:dyDescent="0.2">
      <c r="A1803" s="107">
        <v>511000</v>
      </c>
      <c r="B1803" s="112" t="s">
        <v>152</v>
      </c>
      <c r="C1803" s="106">
        <f>SUM(C1804:C1804)</f>
        <v>23000</v>
      </c>
      <c r="D1803" s="106">
        <f>SUM(D1804:D1804)</f>
        <v>0</v>
      </c>
    </row>
    <row r="1804" spans="1:4" s="91" customFormat="1" x14ac:dyDescent="0.2">
      <c r="A1804" s="109">
        <v>511300</v>
      </c>
      <c r="B1804" s="110" t="s">
        <v>155</v>
      </c>
      <c r="C1804" s="119">
        <v>23000</v>
      </c>
      <c r="D1804" s="119">
        <v>0</v>
      </c>
    </row>
    <row r="1805" spans="1:4" s="116" customFormat="1" x14ac:dyDescent="0.2">
      <c r="A1805" s="107">
        <v>630000</v>
      </c>
      <c r="B1805" s="112" t="s">
        <v>190</v>
      </c>
      <c r="C1805" s="106">
        <f>0+C1806</f>
        <v>100000</v>
      </c>
      <c r="D1805" s="106">
        <f>0+D1806</f>
        <v>0</v>
      </c>
    </row>
    <row r="1806" spans="1:4" s="116" customFormat="1" ht="40.5" x14ac:dyDescent="0.2">
      <c r="A1806" s="107">
        <v>638000</v>
      </c>
      <c r="B1806" s="112" t="s">
        <v>126</v>
      </c>
      <c r="C1806" s="106">
        <f t="shared" ref="C1806" si="501">C1807</f>
        <v>100000</v>
      </c>
      <c r="D1806" s="106">
        <f t="shared" ref="D1806" si="502">D1807</f>
        <v>0</v>
      </c>
    </row>
    <row r="1807" spans="1:4" s="91" customFormat="1" x14ac:dyDescent="0.2">
      <c r="A1807" s="109">
        <v>638100</v>
      </c>
      <c r="B1807" s="110" t="s">
        <v>195</v>
      </c>
      <c r="C1807" s="119">
        <v>100000</v>
      </c>
      <c r="D1807" s="119">
        <v>0</v>
      </c>
    </row>
    <row r="1808" spans="1:4" s="91" customFormat="1" x14ac:dyDescent="0.2">
      <c r="A1808" s="150"/>
      <c r="B1808" s="144" t="s">
        <v>229</v>
      </c>
      <c r="C1808" s="148">
        <f>C1785+C1802+C1805</f>
        <v>4344700</v>
      </c>
      <c r="D1808" s="148">
        <f>D1785+D1802+D1805</f>
        <v>0</v>
      </c>
    </row>
    <row r="1809" spans="1:4" s="91" customFormat="1" x14ac:dyDescent="0.2">
      <c r="A1809" s="127"/>
      <c r="B1809" s="105"/>
      <c r="C1809" s="128"/>
      <c r="D1809" s="128"/>
    </row>
    <row r="1810" spans="1:4" s="91" customFormat="1" x14ac:dyDescent="0.2">
      <c r="A1810" s="104"/>
      <c r="B1810" s="105"/>
      <c r="C1810" s="111"/>
      <c r="D1810" s="111"/>
    </row>
    <row r="1811" spans="1:4" s="91" customFormat="1" x14ac:dyDescent="0.2">
      <c r="A1811" s="109" t="s">
        <v>607</v>
      </c>
      <c r="B1811" s="112"/>
      <c r="C1811" s="111"/>
      <c r="D1811" s="111"/>
    </row>
    <row r="1812" spans="1:4" s="91" customFormat="1" x14ac:dyDescent="0.2">
      <c r="A1812" s="109" t="s">
        <v>242</v>
      </c>
      <c r="B1812" s="112"/>
      <c r="C1812" s="111"/>
      <c r="D1812" s="111"/>
    </row>
    <row r="1813" spans="1:4" s="91" customFormat="1" x14ac:dyDescent="0.2">
      <c r="A1813" s="109" t="s">
        <v>369</v>
      </c>
      <c r="B1813" s="112"/>
      <c r="C1813" s="111"/>
      <c r="D1813" s="111"/>
    </row>
    <row r="1814" spans="1:4" s="91" customFormat="1" x14ac:dyDescent="0.2">
      <c r="A1814" s="109" t="s">
        <v>525</v>
      </c>
      <c r="B1814" s="112"/>
      <c r="C1814" s="111"/>
      <c r="D1814" s="111"/>
    </row>
    <row r="1815" spans="1:4" s="91" customFormat="1" x14ac:dyDescent="0.2">
      <c r="A1815" s="109"/>
      <c r="B1815" s="140"/>
      <c r="C1815" s="128"/>
      <c r="D1815" s="128"/>
    </row>
    <row r="1816" spans="1:4" s="91" customFormat="1" x14ac:dyDescent="0.2">
      <c r="A1816" s="107">
        <v>410000</v>
      </c>
      <c r="B1816" s="108" t="s">
        <v>87</v>
      </c>
      <c r="C1816" s="106">
        <f>C1817+C1822+C1830</f>
        <v>1552200</v>
      </c>
      <c r="D1816" s="106">
        <f>D1817+D1822+D1830</f>
        <v>0</v>
      </c>
    </row>
    <row r="1817" spans="1:4" s="91" customFormat="1" x14ac:dyDescent="0.2">
      <c r="A1817" s="107">
        <v>411000</v>
      </c>
      <c r="B1817" s="108" t="s">
        <v>200</v>
      </c>
      <c r="C1817" s="106">
        <f t="shared" ref="C1817" si="503">SUM(C1818:C1821)</f>
        <v>1375100</v>
      </c>
      <c r="D1817" s="106">
        <f t="shared" ref="D1817" si="504">SUM(D1818:D1821)</f>
        <v>0</v>
      </c>
    </row>
    <row r="1818" spans="1:4" s="91" customFormat="1" x14ac:dyDescent="0.2">
      <c r="A1818" s="109">
        <v>411100</v>
      </c>
      <c r="B1818" s="110" t="s">
        <v>88</v>
      </c>
      <c r="C1818" s="119">
        <v>1250000</v>
      </c>
      <c r="D1818" s="119">
        <v>0</v>
      </c>
    </row>
    <row r="1819" spans="1:4" s="91" customFormat="1" ht="40.5" x14ac:dyDescent="0.2">
      <c r="A1819" s="109">
        <v>411200</v>
      </c>
      <c r="B1819" s="110" t="s">
        <v>213</v>
      </c>
      <c r="C1819" s="119">
        <v>69600</v>
      </c>
      <c r="D1819" s="119">
        <v>0</v>
      </c>
    </row>
    <row r="1820" spans="1:4" s="91" customFormat="1" ht="40.5" x14ac:dyDescent="0.2">
      <c r="A1820" s="109">
        <v>411300</v>
      </c>
      <c r="B1820" s="110" t="s">
        <v>89</v>
      </c>
      <c r="C1820" s="119">
        <v>32900</v>
      </c>
      <c r="D1820" s="119">
        <v>0</v>
      </c>
    </row>
    <row r="1821" spans="1:4" s="91" customFormat="1" x14ac:dyDescent="0.2">
      <c r="A1821" s="109">
        <v>411400</v>
      </c>
      <c r="B1821" s="110" t="s">
        <v>90</v>
      </c>
      <c r="C1821" s="119">
        <v>22600</v>
      </c>
      <c r="D1821" s="119">
        <v>0</v>
      </c>
    </row>
    <row r="1822" spans="1:4" s="91" customFormat="1" x14ac:dyDescent="0.2">
      <c r="A1822" s="107">
        <v>412000</v>
      </c>
      <c r="B1822" s="112" t="s">
        <v>205</v>
      </c>
      <c r="C1822" s="106">
        <f>SUM(C1823:C1829)</f>
        <v>176900</v>
      </c>
      <c r="D1822" s="106">
        <f>SUM(D1823:D1829)</f>
        <v>0</v>
      </c>
    </row>
    <row r="1823" spans="1:4" s="91" customFormat="1" ht="40.5" x14ac:dyDescent="0.2">
      <c r="A1823" s="109">
        <v>412200</v>
      </c>
      <c r="B1823" s="110" t="s">
        <v>214</v>
      </c>
      <c r="C1823" s="119">
        <v>50200</v>
      </c>
      <c r="D1823" s="119">
        <v>0</v>
      </c>
    </row>
    <row r="1824" spans="1:4" s="91" customFormat="1" x14ac:dyDescent="0.2">
      <c r="A1824" s="109">
        <v>412300</v>
      </c>
      <c r="B1824" s="110" t="s">
        <v>92</v>
      </c>
      <c r="C1824" s="119">
        <v>10000</v>
      </c>
      <c r="D1824" s="119">
        <v>0</v>
      </c>
    </row>
    <row r="1825" spans="1:4" s="91" customFormat="1" x14ac:dyDescent="0.2">
      <c r="A1825" s="109">
        <v>412500</v>
      </c>
      <c r="B1825" s="110" t="s">
        <v>94</v>
      </c>
      <c r="C1825" s="119">
        <v>6000</v>
      </c>
      <c r="D1825" s="119">
        <v>0</v>
      </c>
    </row>
    <row r="1826" spans="1:4" s="91" customFormat="1" x14ac:dyDescent="0.2">
      <c r="A1826" s="109">
        <v>412600</v>
      </c>
      <c r="B1826" s="110" t="s">
        <v>215</v>
      </c>
      <c r="C1826" s="119">
        <v>7500</v>
      </c>
      <c r="D1826" s="119">
        <v>0</v>
      </c>
    </row>
    <row r="1827" spans="1:4" s="91" customFormat="1" x14ac:dyDescent="0.2">
      <c r="A1827" s="109">
        <v>412700</v>
      </c>
      <c r="B1827" s="110" t="s">
        <v>202</v>
      </c>
      <c r="C1827" s="119">
        <v>99000</v>
      </c>
      <c r="D1827" s="119">
        <v>0</v>
      </c>
    </row>
    <row r="1828" spans="1:4" s="91" customFormat="1" x14ac:dyDescent="0.2">
      <c r="A1828" s="109">
        <v>412900</v>
      </c>
      <c r="B1828" s="114" t="s">
        <v>294</v>
      </c>
      <c r="C1828" s="119">
        <v>1500</v>
      </c>
      <c r="D1828" s="119">
        <v>0</v>
      </c>
    </row>
    <row r="1829" spans="1:4" s="91" customFormat="1" ht="40.5" x14ac:dyDescent="0.2">
      <c r="A1829" s="109">
        <v>412900</v>
      </c>
      <c r="B1829" s="114" t="s">
        <v>313</v>
      </c>
      <c r="C1829" s="119">
        <v>2700</v>
      </c>
      <c r="D1829" s="119">
        <v>0</v>
      </c>
    </row>
    <row r="1830" spans="1:4" s="116" customFormat="1" x14ac:dyDescent="0.2">
      <c r="A1830" s="107">
        <v>413000</v>
      </c>
      <c r="B1830" s="112" t="s">
        <v>206</v>
      </c>
      <c r="C1830" s="106">
        <f t="shared" ref="C1830" si="505">C1831</f>
        <v>200</v>
      </c>
      <c r="D1830" s="106">
        <f t="shared" ref="D1830" si="506">D1831</f>
        <v>0</v>
      </c>
    </row>
    <row r="1831" spans="1:4" s="91" customFormat="1" x14ac:dyDescent="0.2">
      <c r="A1831" s="109">
        <v>413900</v>
      </c>
      <c r="B1831" s="110" t="s">
        <v>99</v>
      </c>
      <c r="C1831" s="119">
        <v>200</v>
      </c>
      <c r="D1831" s="119">
        <v>0</v>
      </c>
    </row>
    <row r="1832" spans="1:4" s="91" customFormat="1" x14ac:dyDescent="0.2">
      <c r="A1832" s="107">
        <v>510000</v>
      </c>
      <c r="B1832" s="112" t="s">
        <v>151</v>
      </c>
      <c r="C1832" s="106">
        <f>C1833+C1836</f>
        <v>66000</v>
      </c>
      <c r="D1832" s="106">
        <f>D1833+D1836</f>
        <v>0</v>
      </c>
    </row>
    <row r="1833" spans="1:4" s="91" customFormat="1" x14ac:dyDescent="0.2">
      <c r="A1833" s="107">
        <v>511000</v>
      </c>
      <c r="B1833" s="112" t="s">
        <v>152</v>
      </c>
      <c r="C1833" s="106">
        <f>SUM(C1834:C1835)</f>
        <v>65000</v>
      </c>
      <c r="D1833" s="106">
        <f>SUM(D1834:D1835)</f>
        <v>0</v>
      </c>
    </row>
    <row r="1834" spans="1:4" s="91" customFormat="1" x14ac:dyDescent="0.2">
      <c r="A1834" s="117">
        <v>511100</v>
      </c>
      <c r="B1834" s="110" t="s">
        <v>153</v>
      </c>
      <c r="C1834" s="119">
        <v>50000</v>
      </c>
      <c r="D1834" s="119">
        <v>0</v>
      </c>
    </row>
    <row r="1835" spans="1:4" s="91" customFormat="1" x14ac:dyDescent="0.2">
      <c r="A1835" s="109">
        <v>511300</v>
      </c>
      <c r="B1835" s="110" t="s">
        <v>155</v>
      </c>
      <c r="C1835" s="119">
        <v>15000</v>
      </c>
      <c r="D1835" s="119">
        <v>0</v>
      </c>
    </row>
    <row r="1836" spans="1:4" s="116" customFormat="1" ht="40.5" x14ac:dyDescent="0.2">
      <c r="A1836" s="107">
        <v>516000</v>
      </c>
      <c r="B1836" s="112" t="s">
        <v>162</v>
      </c>
      <c r="C1836" s="106">
        <f t="shared" ref="C1836" si="507">C1837</f>
        <v>1000</v>
      </c>
      <c r="D1836" s="106">
        <f t="shared" ref="D1836" si="508">D1837</f>
        <v>0</v>
      </c>
    </row>
    <row r="1837" spans="1:4" s="91" customFormat="1" x14ac:dyDescent="0.2">
      <c r="A1837" s="109">
        <v>516100</v>
      </c>
      <c r="B1837" s="110" t="s">
        <v>162</v>
      </c>
      <c r="C1837" s="119">
        <v>1000</v>
      </c>
      <c r="D1837" s="119">
        <v>0</v>
      </c>
    </row>
    <row r="1838" spans="1:4" s="116" customFormat="1" x14ac:dyDescent="0.2">
      <c r="A1838" s="107">
        <v>630000</v>
      </c>
      <c r="B1838" s="112" t="s">
        <v>190</v>
      </c>
      <c r="C1838" s="106">
        <f>0+C1839</f>
        <v>28000</v>
      </c>
      <c r="D1838" s="106">
        <f>0+D1839</f>
        <v>0</v>
      </c>
    </row>
    <row r="1839" spans="1:4" s="116" customFormat="1" ht="40.5" x14ac:dyDescent="0.2">
      <c r="A1839" s="107">
        <v>638000</v>
      </c>
      <c r="B1839" s="112" t="s">
        <v>126</v>
      </c>
      <c r="C1839" s="106">
        <f t="shared" ref="C1839" si="509">C1840</f>
        <v>28000</v>
      </c>
      <c r="D1839" s="106">
        <f t="shared" ref="D1839" si="510">D1840</f>
        <v>0</v>
      </c>
    </row>
    <row r="1840" spans="1:4" s="91" customFormat="1" x14ac:dyDescent="0.2">
      <c r="A1840" s="109">
        <v>638100</v>
      </c>
      <c r="B1840" s="110" t="s">
        <v>195</v>
      </c>
      <c r="C1840" s="119">
        <v>28000</v>
      </c>
      <c r="D1840" s="119">
        <v>0</v>
      </c>
    </row>
    <row r="1841" spans="1:4" s="91" customFormat="1" x14ac:dyDescent="0.2">
      <c r="A1841" s="150"/>
      <c r="B1841" s="144" t="s">
        <v>229</v>
      </c>
      <c r="C1841" s="148">
        <f>C1816+C1832+C1838</f>
        <v>1646200</v>
      </c>
      <c r="D1841" s="148">
        <f>D1816+D1832+D1838</f>
        <v>0</v>
      </c>
    </row>
    <row r="1842" spans="1:4" s="91" customFormat="1" x14ac:dyDescent="0.2">
      <c r="A1842" s="127"/>
      <c r="B1842" s="105"/>
      <c r="C1842" s="128"/>
      <c r="D1842" s="128"/>
    </row>
    <row r="1843" spans="1:4" s="91" customFormat="1" x14ac:dyDescent="0.2">
      <c r="A1843" s="104"/>
      <c r="B1843" s="105"/>
      <c r="C1843" s="111"/>
      <c r="D1843" s="111"/>
    </row>
    <row r="1844" spans="1:4" s="91" customFormat="1" x14ac:dyDescent="0.2">
      <c r="A1844" s="109" t="s">
        <v>608</v>
      </c>
      <c r="B1844" s="112"/>
      <c r="C1844" s="111"/>
      <c r="D1844" s="111"/>
    </row>
    <row r="1845" spans="1:4" s="91" customFormat="1" x14ac:dyDescent="0.2">
      <c r="A1845" s="109" t="s">
        <v>242</v>
      </c>
      <c r="B1845" s="112"/>
      <c r="C1845" s="111"/>
      <c r="D1845" s="111"/>
    </row>
    <row r="1846" spans="1:4" s="91" customFormat="1" x14ac:dyDescent="0.2">
      <c r="A1846" s="109" t="s">
        <v>370</v>
      </c>
      <c r="B1846" s="112"/>
      <c r="C1846" s="111"/>
      <c r="D1846" s="111"/>
    </row>
    <row r="1847" spans="1:4" s="91" customFormat="1" x14ac:dyDescent="0.2">
      <c r="A1847" s="109" t="s">
        <v>525</v>
      </c>
      <c r="B1847" s="112"/>
      <c r="C1847" s="111"/>
      <c r="D1847" s="111"/>
    </row>
    <row r="1848" spans="1:4" s="91" customFormat="1" x14ac:dyDescent="0.2">
      <c r="A1848" s="109"/>
      <c r="B1848" s="140"/>
      <c r="C1848" s="128"/>
      <c r="D1848" s="128"/>
    </row>
    <row r="1849" spans="1:4" s="91" customFormat="1" x14ac:dyDescent="0.2">
      <c r="A1849" s="107">
        <v>410000</v>
      </c>
      <c r="B1849" s="108" t="s">
        <v>87</v>
      </c>
      <c r="C1849" s="106">
        <f t="shared" ref="C1849" si="511">C1850+C1855</f>
        <v>2106600</v>
      </c>
      <c r="D1849" s="106">
        <f t="shared" ref="D1849" si="512">D1850+D1855</f>
        <v>0</v>
      </c>
    </row>
    <row r="1850" spans="1:4" s="91" customFormat="1" x14ac:dyDescent="0.2">
      <c r="A1850" s="107">
        <v>411000</v>
      </c>
      <c r="B1850" s="108" t="s">
        <v>200</v>
      </c>
      <c r="C1850" s="106">
        <f t="shared" ref="C1850" si="513">SUM(C1851:C1854)</f>
        <v>1876500</v>
      </c>
      <c r="D1850" s="106">
        <f t="shared" ref="D1850" si="514">SUM(D1851:D1854)</f>
        <v>0</v>
      </c>
    </row>
    <row r="1851" spans="1:4" s="91" customFormat="1" x14ac:dyDescent="0.2">
      <c r="A1851" s="109">
        <v>411100</v>
      </c>
      <c r="B1851" s="110" t="s">
        <v>88</v>
      </c>
      <c r="C1851" s="119">
        <v>1700000</v>
      </c>
      <c r="D1851" s="119">
        <v>0</v>
      </c>
    </row>
    <row r="1852" spans="1:4" s="91" customFormat="1" ht="40.5" x14ac:dyDescent="0.2">
      <c r="A1852" s="109">
        <v>411200</v>
      </c>
      <c r="B1852" s="110" t="s">
        <v>213</v>
      </c>
      <c r="C1852" s="119">
        <v>100000</v>
      </c>
      <c r="D1852" s="119">
        <v>0</v>
      </c>
    </row>
    <row r="1853" spans="1:4" s="91" customFormat="1" ht="40.5" x14ac:dyDescent="0.2">
      <c r="A1853" s="109">
        <v>411300</v>
      </c>
      <c r="B1853" s="110" t="s">
        <v>89</v>
      </c>
      <c r="C1853" s="119">
        <v>58100</v>
      </c>
      <c r="D1853" s="119">
        <v>0</v>
      </c>
    </row>
    <row r="1854" spans="1:4" s="91" customFormat="1" x14ac:dyDescent="0.2">
      <c r="A1854" s="109">
        <v>411400</v>
      </c>
      <c r="B1854" s="110" t="s">
        <v>90</v>
      </c>
      <c r="C1854" s="119">
        <v>18400</v>
      </c>
      <c r="D1854" s="119">
        <v>0</v>
      </c>
    </row>
    <row r="1855" spans="1:4" s="91" customFormat="1" x14ac:dyDescent="0.2">
      <c r="A1855" s="107">
        <v>412000</v>
      </c>
      <c r="B1855" s="112" t="s">
        <v>205</v>
      </c>
      <c r="C1855" s="106">
        <f>SUM(C1856:C1864)</f>
        <v>230100</v>
      </c>
      <c r="D1855" s="106">
        <f>SUM(D1856:D1864)</f>
        <v>0</v>
      </c>
    </row>
    <row r="1856" spans="1:4" s="91" customFormat="1" ht="40.5" x14ac:dyDescent="0.2">
      <c r="A1856" s="109">
        <v>412200</v>
      </c>
      <c r="B1856" s="110" t="s">
        <v>214</v>
      </c>
      <c r="C1856" s="119">
        <v>60000</v>
      </c>
      <c r="D1856" s="119">
        <v>0</v>
      </c>
    </row>
    <row r="1857" spans="1:4" s="91" customFormat="1" x14ac:dyDescent="0.2">
      <c r="A1857" s="109">
        <v>412300</v>
      </c>
      <c r="B1857" s="110" t="s">
        <v>92</v>
      </c>
      <c r="C1857" s="119">
        <v>18000</v>
      </c>
      <c r="D1857" s="119">
        <v>0</v>
      </c>
    </row>
    <row r="1858" spans="1:4" s="91" customFormat="1" x14ac:dyDescent="0.2">
      <c r="A1858" s="109">
        <v>412500</v>
      </c>
      <c r="B1858" s="110" t="s">
        <v>94</v>
      </c>
      <c r="C1858" s="119">
        <v>9000</v>
      </c>
      <c r="D1858" s="119">
        <v>0</v>
      </c>
    </row>
    <row r="1859" spans="1:4" s="91" customFormat="1" x14ac:dyDescent="0.2">
      <c r="A1859" s="109">
        <v>412600</v>
      </c>
      <c r="B1859" s="110" t="s">
        <v>215</v>
      </c>
      <c r="C1859" s="119">
        <v>13000</v>
      </c>
      <c r="D1859" s="119">
        <v>0</v>
      </c>
    </row>
    <row r="1860" spans="1:4" s="91" customFormat="1" x14ac:dyDescent="0.2">
      <c r="A1860" s="109">
        <v>412700</v>
      </c>
      <c r="B1860" s="110" t="s">
        <v>202</v>
      </c>
      <c r="C1860" s="119">
        <v>120000</v>
      </c>
      <c r="D1860" s="119">
        <v>0</v>
      </c>
    </row>
    <row r="1861" spans="1:4" s="91" customFormat="1" x14ac:dyDescent="0.2">
      <c r="A1861" s="109">
        <v>412900</v>
      </c>
      <c r="B1861" s="114" t="s">
        <v>294</v>
      </c>
      <c r="C1861" s="119">
        <v>2500</v>
      </c>
      <c r="D1861" s="119">
        <v>0</v>
      </c>
    </row>
    <row r="1862" spans="1:4" s="91" customFormat="1" ht="40.5" x14ac:dyDescent="0.2">
      <c r="A1862" s="109">
        <v>412900</v>
      </c>
      <c r="B1862" s="114" t="s">
        <v>312</v>
      </c>
      <c r="C1862" s="119">
        <v>2000</v>
      </c>
      <c r="D1862" s="119">
        <v>0</v>
      </c>
    </row>
    <row r="1863" spans="1:4" s="91" customFormat="1" ht="40.5" x14ac:dyDescent="0.2">
      <c r="A1863" s="109">
        <v>412900</v>
      </c>
      <c r="B1863" s="114" t="s">
        <v>313</v>
      </c>
      <c r="C1863" s="119">
        <v>4000</v>
      </c>
      <c r="D1863" s="119">
        <v>0</v>
      </c>
    </row>
    <row r="1864" spans="1:4" s="91" customFormat="1" x14ac:dyDescent="0.2">
      <c r="A1864" s="109">
        <v>412900</v>
      </c>
      <c r="B1864" s="110" t="s">
        <v>296</v>
      </c>
      <c r="C1864" s="119">
        <v>1600</v>
      </c>
      <c r="D1864" s="119">
        <v>0</v>
      </c>
    </row>
    <row r="1865" spans="1:4" s="116" customFormat="1" x14ac:dyDescent="0.2">
      <c r="A1865" s="107">
        <v>510000</v>
      </c>
      <c r="B1865" s="112" t="s">
        <v>151</v>
      </c>
      <c r="C1865" s="106">
        <f t="shared" ref="C1865" si="515">C1866</f>
        <v>45000</v>
      </c>
      <c r="D1865" s="106">
        <f t="shared" ref="D1865" si="516">D1866</f>
        <v>0</v>
      </c>
    </row>
    <row r="1866" spans="1:4" s="116" customFormat="1" x14ac:dyDescent="0.2">
      <c r="A1866" s="107">
        <v>511000</v>
      </c>
      <c r="B1866" s="112" t="s">
        <v>152</v>
      </c>
      <c r="C1866" s="106">
        <f>0+C1867</f>
        <v>45000</v>
      </c>
      <c r="D1866" s="106">
        <f>0+D1867</f>
        <v>0</v>
      </c>
    </row>
    <row r="1867" spans="1:4" s="91" customFormat="1" x14ac:dyDescent="0.2">
      <c r="A1867" s="109">
        <v>511300</v>
      </c>
      <c r="B1867" s="110" t="s">
        <v>155</v>
      </c>
      <c r="C1867" s="119">
        <v>45000</v>
      </c>
      <c r="D1867" s="119">
        <v>0</v>
      </c>
    </row>
    <row r="1868" spans="1:4" s="116" customFormat="1" x14ac:dyDescent="0.2">
      <c r="A1868" s="107">
        <v>630000</v>
      </c>
      <c r="B1868" s="112" t="s">
        <v>190</v>
      </c>
      <c r="C1868" s="106">
        <f>0+C1869</f>
        <v>37000</v>
      </c>
      <c r="D1868" s="106">
        <f>0+D1869</f>
        <v>0</v>
      </c>
    </row>
    <row r="1869" spans="1:4" s="116" customFormat="1" ht="40.5" x14ac:dyDescent="0.2">
      <c r="A1869" s="107">
        <v>638000</v>
      </c>
      <c r="B1869" s="112" t="s">
        <v>126</v>
      </c>
      <c r="C1869" s="106">
        <f t="shared" ref="C1869" si="517">C1870</f>
        <v>37000</v>
      </c>
      <c r="D1869" s="106">
        <f t="shared" ref="D1869" si="518">D1870</f>
        <v>0</v>
      </c>
    </row>
    <row r="1870" spans="1:4" s="91" customFormat="1" x14ac:dyDescent="0.2">
      <c r="A1870" s="109">
        <v>638100</v>
      </c>
      <c r="B1870" s="110" t="s">
        <v>195</v>
      </c>
      <c r="C1870" s="119">
        <v>37000</v>
      </c>
      <c r="D1870" s="119">
        <v>0</v>
      </c>
    </row>
    <row r="1871" spans="1:4" s="91" customFormat="1" x14ac:dyDescent="0.2">
      <c r="A1871" s="150"/>
      <c r="B1871" s="144" t="s">
        <v>229</v>
      </c>
      <c r="C1871" s="148">
        <f>C1849+C1865+C1868</f>
        <v>2188600</v>
      </c>
      <c r="D1871" s="148">
        <f>D1849+D1865+D1868</f>
        <v>0</v>
      </c>
    </row>
    <row r="1872" spans="1:4" s="91" customFormat="1" x14ac:dyDescent="0.2">
      <c r="A1872" s="127"/>
      <c r="B1872" s="105"/>
      <c r="C1872" s="128"/>
      <c r="D1872" s="128"/>
    </row>
    <row r="1873" spans="1:4" s="91" customFormat="1" x14ac:dyDescent="0.2">
      <c r="A1873" s="104"/>
      <c r="B1873" s="105"/>
      <c r="C1873" s="111"/>
      <c r="D1873" s="111"/>
    </row>
    <row r="1874" spans="1:4" s="91" customFormat="1" x14ac:dyDescent="0.2">
      <c r="A1874" s="109" t="s">
        <v>609</v>
      </c>
      <c r="B1874" s="112"/>
      <c r="C1874" s="111"/>
      <c r="D1874" s="111"/>
    </row>
    <row r="1875" spans="1:4" s="91" customFormat="1" x14ac:dyDescent="0.2">
      <c r="A1875" s="109" t="s">
        <v>242</v>
      </c>
      <c r="B1875" s="112"/>
      <c r="C1875" s="111"/>
      <c r="D1875" s="111"/>
    </row>
    <row r="1876" spans="1:4" s="91" customFormat="1" x14ac:dyDescent="0.2">
      <c r="A1876" s="109" t="s">
        <v>371</v>
      </c>
      <c r="B1876" s="112"/>
      <c r="C1876" s="111"/>
      <c r="D1876" s="111"/>
    </row>
    <row r="1877" spans="1:4" s="91" customFormat="1" x14ac:dyDescent="0.2">
      <c r="A1877" s="109" t="s">
        <v>525</v>
      </c>
      <c r="B1877" s="112"/>
      <c r="C1877" s="111"/>
      <c r="D1877" s="111"/>
    </row>
    <row r="1878" spans="1:4" s="91" customFormat="1" x14ac:dyDescent="0.2">
      <c r="A1878" s="109"/>
      <c r="B1878" s="140"/>
      <c r="C1878" s="128"/>
      <c r="D1878" s="128"/>
    </row>
    <row r="1879" spans="1:4" s="91" customFormat="1" x14ac:dyDescent="0.2">
      <c r="A1879" s="107">
        <v>410000</v>
      </c>
      <c r="B1879" s="108" t="s">
        <v>87</v>
      </c>
      <c r="C1879" s="106">
        <f t="shared" ref="C1879" si="519">C1880+C1885</f>
        <v>1689200</v>
      </c>
      <c r="D1879" s="106">
        <f t="shared" ref="D1879" si="520">D1880+D1885</f>
        <v>0</v>
      </c>
    </row>
    <row r="1880" spans="1:4" s="91" customFormat="1" x14ac:dyDescent="0.2">
      <c r="A1880" s="107">
        <v>411000</v>
      </c>
      <c r="B1880" s="108" t="s">
        <v>200</v>
      </c>
      <c r="C1880" s="106">
        <f t="shared" ref="C1880" si="521">SUM(C1881:C1884)</f>
        <v>1398000</v>
      </c>
      <c r="D1880" s="106">
        <f t="shared" ref="D1880" si="522">SUM(D1881:D1884)</f>
        <v>0</v>
      </c>
    </row>
    <row r="1881" spans="1:4" s="91" customFormat="1" x14ac:dyDescent="0.2">
      <c r="A1881" s="109">
        <v>411100</v>
      </c>
      <c r="B1881" s="110" t="s">
        <v>88</v>
      </c>
      <c r="C1881" s="119">
        <v>1300000</v>
      </c>
      <c r="D1881" s="119">
        <v>0</v>
      </c>
    </row>
    <row r="1882" spans="1:4" s="91" customFormat="1" ht="40.5" x14ac:dyDescent="0.2">
      <c r="A1882" s="109">
        <v>411200</v>
      </c>
      <c r="B1882" s="110" t="s">
        <v>213</v>
      </c>
      <c r="C1882" s="119">
        <v>82000</v>
      </c>
      <c r="D1882" s="119">
        <v>0</v>
      </c>
    </row>
    <row r="1883" spans="1:4" s="91" customFormat="1" ht="40.5" x14ac:dyDescent="0.2">
      <c r="A1883" s="109">
        <v>411300</v>
      </c>
      <c r="B1883" s="110" t="s">
        <v>89</v>
      </c>
      <c r="C1883" s="119">
        <v>10000</v>
      </c>
      <c r="D1883" s="119">
        <v>0</v>
      </c>
    </row>
    <row r="1884" spans="1:4" s="91" customFormat="1" x14ac:dyDescent="0.2">
      <c r="A1884" s="109">
        <v>411400</v>
      </c>
      <c r="B1884" s="110" t="s">
        <v>90</v>
      </c>
      <c r="C1884" s="119">
        <v>6000</v>
      </c>
      <c r="D1884" s="119">
        <v>0</v>
      </c>
    </row>
    <row r="1885" spans="1:4" s="91" customFormat="1" x14ac:dyDescent="0.2">
      <c r="A1885" s="107">
        <v>412000</v>
      </c>
      <c r="B1885" s="112" t="s">
        <v>205</v>
      </c>
      <c r="C1885" s="106">
        <f>SUM(C1886:C1894)</f>
        <v>291200</v>
      </c>
      <c r="D1885" s="106">
        <f>SUM(D1886:D1894)</f>
        <v>0</v>
      </c>
    </row>
    <row r="1886" spans="1:4" s="91" customFormat="1" ht="40.5" x14ac:dyDescent="0.2">
      <c r="A1886" s="109">
        <v>412200</v>
      </c>
      <c r="B1886" s="110" t="s">
        <v>214</v>
      </c>
      <c r="C1886" s="119">
        <v>112000</v>
      </c>
      <c r="D1886" s="119">
        <v>0</v>
      </c>
    </row>
    <row r="1887" spans="1:4" s="91" customFormat="1" x14ac:dyDescent="0.2">
      <c r="A1887" s="109">
        <v>412300</v>
      </c>
      <c r="B1887" s="110" t="s">
        <v>92</v>
      </c>
      <c r="C1887" s="119">
        <v>16100</v>
      </c>
      <c r="D1887" s="119">
        <v>0</v>
      </c>
    </row>
    <row r="1888" spans="1:4" s="91" customFormat="1" x14ac:dyDescent="0.2">
      <c r="A1888" s="109">
        <v>412500</v>
      </c>
      <c r="B1888" s="110" t="s">
        <v>94</v>
      </c>
      <c r="C1888" s="119">
        <v>8800</v>
      </c>
      <c r="D1888" s="119">
        <v>0</v>
      </c>
    </row>
    <row r="1889" spans="1:4" s="91" customFormat="1" x14ac:dyDescent="0.2">
      <c r="A1889" s="109">
        <v>412600</v>
      </c>
      <c r="B1889" s="110" t="s">
        <v>215</v>
      </c>
      <c r="C1889" s="119">
        <v>18000</v>
      </c>
      <c r="D1889" s="119">
        <v>0</v>
      </c>
    </row>
    <row r="1890" spans="1:4" s="91" customFormat="1" x14ac:dyDescent="0.2">
      <c r="A1890" s="109">
        <v>412700</v>
      </c>
      <c r="B1890" s="110" t="s">
        <v>202</v>
      </c>
      <c r="C1890" s="119">
        <v>132000</v>
      </c>
      <c r="D1890" s="119">
        <v>0</v>
      </c>
    </row>
    <row r="1891" spans="1:4" s="91" customFormat="1" x14ac:dyDescent="0.2">
      <c r="A1891" s="109">
        <v>412900</v>
      </c>
      <c r="B1891" s="114" t="s">
        <v>294</v>
      </c>
      <c r="C1891" s="119">
        <v>1200</v>
      </c>
      <c r="D1891" s="119">
        <v>0</v>
      </c>
    </row>
    <row r="1892" spans="1:4" s="91" customFormat="1" ht="40.5" x14ac:dyDescent="0.2">
      <c r="A1892" s="109">
        <v>412900</v>
      </c>
      <c r="B1892" s="114" t="s">
        <v>312</v>
      </c>
      <c r="C1892" s="119">
        <v>500</v>
      </c>
      <c r="D1892" s="119">
        <v>0</v>
      </c>
    </row>
    <row r="1893" spans="1:4" s="91" customFormat="1" ht="40.5" x14ac:dyDescent="0.2">
      <c r="A1893" s="109">
        <v>412900</v>
      </c>
      <c r="B1893" s="114" t="s">
        <v>313</v>
      </c>
      <c r="C1893" s="119">
        <v>2600</v>
      </c>
      <c r="D1893" s="119">
        <v>0</v>
      </c>
    </row>
    <row r="1894" spans="1:4" s="91" customFormat="1" x14ac:dyDescent="0.2">
      <c r="A1894" s="109">
        <v>412900</v>
      </c>
      <c r="B1894" s="114" t="s">
        <v>296</v>
      </c>
      <c r="C1894" s="119">
        <v>0</v>
      </c>
      <c r="D1894" s="119">
        <v>0</v>
      </c>
    </row>
    <row r="1895" spans="1:4" s="91" customFormat="1" x14ac:dyDescent="0.2">
      <c r="A1895" s="107">
        <v>510000</v>
      </c>
      <c r="B1895" s="112" t="s">
        <v>151</v>
      </c>
      <c r="C1895" s="106">
        <f t="shared" ref="C1895" si="523">C1896+C1898</f>
        <v>6000</v>
      </c>
      <c r="D1895" s="106">
        <f t="shared" ref="D1895" si="524">D1896+D1898</f>
        <v>0</v>
      </c>
    </row>
    <row r="1896" spans="1:4" s="91" customFormat="1" x14ac:dyDescent="0.2">
      <c r="A1896" s="107">
        <v>511000</v>
      </c>
      <c r="B1896" s="112" t="s">
        <v>152</v>
      </c>
      <c r="C1896" s="106">
        <f t="shared" ref="C1896" si="525">SUM(C1897:C1897)</f>
        <v>5000</v>
      </c>
      <c r="D1896" s="106">
        <f t="shared" ref="D1896" si="526">SUM(D1897:D1897)</f>
        <v>0</v>
      </c>
    </row>
    <row r="1897" spans="1:4" s="91" customFormat="1" x14ac:dyDescent="0.2">
      <c r="A1897" s="109">
        <v>511300</v>
      </c>
      <c r="B1897" s="110" t="s">
        <v>155</v>
      </c>
      <c r="C1897" s="119">
        <v>5000</v>
      </c>
      <c r="D1897" s="119">
        <v>0</v>
      </c>
    </row>
    <row r="1898" spans="1:4" s="91" customFormat="1" ht="40.5" x14ac:dyDescent="0.2">
      <c r="A1898" s="107">
        <v>516000</v>
      </c>
      <c r="B1898" s="112" t="s">
        <v>162</v>
      </c>
      <c r="C1898" s="106">
        <f t="shared" ref="C1898" si="527">C1899</f>
        <v>1000</v>
      </c>
      <c r="D1898" s="106">
        <f t="shared" ref="D1898" si="528">D1899</f>
        <v>0</v>
      </c>
    </row>
    <row r="1899" spans="1:4" s="91" customFormat="1" x14ac:dyDescent="0.2">
      <c r="A1899" s="109">
        <v>516100</v>
      </c>
      <c r="B1899" s="110" t="s">
        <v>162</v>
      </c>
      <c r="C1899" s="119">
        <v>1000</v>
      </c>
      <c r="D1899" s="119">
        <v>0</v>
      </c>
    </row>
    <row r="1900" spans="1:4" s="91" customFormat="1" x14ac:dyDescent="0.2">
      <c r="A1900" s="150"/>
      <c r="B1900" s="144" t="s">
        <v>229</v>
      </c>
      <c r="C1900" s="148">
        <f>C1879+C1895+0</f>
        <v>1695200</v>
      </c>
      <c r="D1900" s="148">
        <f>D1879+D1895+0</f>
        <v>0</v>
      </c>
    </row>
    <row r="1901" spans="1:4" s="91" customFormat="1" x14ac:dyDescent="0.2">
      <c r="A1901" s="127"/>
      <c r="B1901" s="105"/>
      <c r="C1901" s="128"/>
      <c r="D1901" s="128"/>
    </row>
    <row r="1902" spans="1:4" s="91" customFormat="1" x14ac:dyDescent="0.2">
      <c r="A1902" s="104"/>
      <c r="B1902" s="105"/>
      <c r="C1902" s="111"/>
      <c r="D1902" s="111"/>
    </row>
    <row r="1903" spans="1:4" s="91" customFormat="1" x14ac:dyDescent="0.2">
      <c r="A1903" s="109" t="s">
        <v>610</v>
      </c>
      <c r="B1903" s="112"/>
      <c r="C1903" s="111"/>
      <c r="D1903" s="111"/>
    </row>
    <row r="1904" spans="1:4" s="91" customFormat="1" x14ac:dyDescent="0.2">
      <c r="A1904" s="109" t="s">
        <v>242</v>
      </c>
      <c r="B1904" s="112"/>
      <c r="C1904" s="111"/>
      <c r="D1904" s="111"/>
    </row>
    <row r="1905" spans="1:4" s="91" customFormat="1" x14ac:dyDescent="0.2">
      <c r="A1905" s="109" t="s">
        <v>372</v>
      </c>
      <c r="B1905" s="112"/>
      <c r="C1905" s="111"/>
      <c r="D1905" s="111"/>
    </row>
    <row r="1906" spans="1:4" s="91" customFormat="1" x14ac:dyDescent="0.2">
      <c r="A1906" s="109" t="s">
        <v>525</v>
      </c>
      <c r="B1906" s="112"/>
      <c r="C1906" s="111"/>
      <c r="D1906" s="111"/>
    </row>
    <row r="1907" spans="1:4" s="91" customFormat="1" x14ac:dyDescent="0.2">
      <c r="A1907" s="109"/>
      <c r="B1907" s="140"/>
      <c r="C1907" s="128"/>
      <c r="D1907" s="128"/>
    </row>
    <row r="1908" spans="1:4" s="91" customFormat="1" x14ac:dyDescent="0.2">
      <c r="A1908" s="107">
        <v>410000</v>
      </c>
      <c r="B1908" s="108" t="s">
        <v>87</v>
      </c>
      <c r="C1908" s="106">
        <f t="shared" ref="C1908" si="529">C1909+C1914</f>
        <v>1004000</v>
      </c>
      <c r="D1908" s="106">
        <f t="shared" ref="D1908" si="530">D1909+D1914</f>
        <v>0</v>
      </c>
    </row>
    <row r="1909" spans="1:4" s="91" customFormat="1" x14ac:dyDescent="0.2">
      <c r="A1909" s="107">
        <v>411000</v>
      </c>
      <c r="B1909" s="108" t="s">
        <v>200</v>
      </c>
      <c r="C1909" s="106">
        <f t="shared" ref="C1909" si="531">SUM(C1910:C1913)</f>
        <v>860000</v>
      </c>
      <c r="D1909" s="106">
        <f t="shared" ref="D1909" si="532">SUM(D1910:D1913)</f>
        <v>0</v>
      </c>
    </row>
    <row r="1910" spans="1:4" s="91" customFormat="1" x14ac:dyDescent="0.2">
      <c r="A1910" s="109">
        <v>411100</v>
      </c>
      <c r="B1910" s="110" t="s">
        <v>88</v>
      </c>
      <c r="C1910" s="119">
        <v>770000</v>
      </c>
      <c r="D1910" s="119">
        <v>0</v>
      </c>
    </row>
    <row r="1911" spans="1:4" s="91" customFormat="1" ht="40.5" x14ac:dyDescent="0.2">
      <c r="A1911" s="109">
        <v>411200</v>
      </c>
      <c r="B1911" s="110" t="s">
        <v>213</v>
      </c>
      <c r="C1911" s="119">
        <v>60000</v>
      </c>
      <c r="D1911" s="119">
        <v>0</v>
      </c>
    </row>
    <row r="1912" spans="1:4" s="91" customFormat="1" ht="40.5" x14ac:dyDescent="0.2">
      <c r="A1912" s="109">
        <v>411300</v>
      </c>
      <c r="B1912" s="110" t="s">
        <v>89</v>
      </c>
      <c r="C1912" s="119">
        <v>9999.9999999999982</v>
      </c>
      <c r="D1912" s="119">
        <v>0</v>
      </c>
    </row>
    <row r="1913" spans="1:4" s="91" customFormat="1" x14ac:dyDescent="0.2">
      <c r="A1913" s="109">
        <v>411400</v>
      </c>
      <c r="B1913" s="110" t="s">
        <v>90</v>
      </c>
      <c r="C1913" s="119">
        <v>19999.999999999996</v>
      </c>
      <c r="D1913" s="119">
        <v>0</v>
      </c>
    </row>
    <row r="1914" spans="1:4" s="91" customFormat="1" x14ac:dyDescent="0.2">
      <c r="A1914" s="107">
        <v>412000</v>
      </c>
      <c r="B1914" s="112" t="s">
        <v>205</v>
      </c>
      <c r="C1914" s="106">
        <f>SUM(C1915:C1921)</f>
        <v>144000</v>
      </c>
      <c r="D1914" s="106">
        <f>SUM(D1915:D1921)</f>
        <v>0</v>
      </c>
    </row>
    <row r="1915" spans="1:4" s="91" customFormat="1" ht="40.5" x14ac:dyDescent="0.2">
      <c r="A1915" s="109">
        <v>412200</v>
      </c>
      <c r="B1915" s="110" t="s">
        <v>214</v>
      </c>
      <c r="C1915" s="119">
        <v>52000</v>
      </c>
      <c r="D1915" s="119">
        <v>0</v>
      </c>
    </row>
    <row r="1916" spans="1:4" s="91" customFormat="1" x14ac:dyDescent="0.2">
      <c r="A1916" s="109">
        <v>412300</v>
      </c>
      <c r="B1916" s="110" t="s">
        <v>92</v>
      </c>
      <c r="C1916" s="119">
        <v>12000</v>
      </c>
      <c r="D1916" s="119">
        <v>0</v>
      </c>
    </row>
    <row r="1917" spans="1:4" s="91" customFormat="1" x14ac:dyDescent="0.2">
      <c r="A1917" s="109">
        <v>412500</v>
      </c>
      <c r="B1917" s="110" t="s">
        <v>94</v>
      </c>
      <c r="C1917" s="119">
        <v>3999.9999999999995</v>
      </c>
      <c r="D1917" s="119">
        <v>0</v>
      </c>
    </row>
    <row r="1918" spans="1:4" s="91" customFormat="1" x14ac:dyDescent="0.2">
      <c r="A1918" s="109">
        <v>412600</v>
      </c>
      <c r="B1918" s="110" t="s">
        <v>215</v>
      </c>
      <c r="C1918" s="119">
        <v>8000</v>
      </c>
      <c r="D1918" s="119">
        <v>0</v>
      </c>
    </row>
    <row r="1919" spans="1:4" s="91" customFormat="1" x14ac:dyDescent="0.2">
      <c r="A1919" s="109">
        <v>412700</v>
      </c>
      <c r="B1919" s="110" t="s">
        <v>202</v>
      </c>
      <c r="C1919" s="119">
        <v>65000</v>
      </c>
      <c r="D1919" s="119">
        <v>0</v>
      </c>
    </row>
    <row r="1920" spans="1:4" s="91" customFormat="1" ht="40.5" x14ac:dyDescent="0.2">
      <c r="A1920" s="109">
        <v>412900</v>
      </c>
      <c r="B1920" s="114" t="s">
        <v>312</v>
      </c>
      <c r="C1920" s="119">
        <v>0</v>
      </c>
      <c r="D1920" s="119">
        <v>0</v>
      </c>
    </row>
    <row r="1921" spans="1:4" s="91" customFormat="1" x14ac:dyDescent="0.2">
      <c r="A1921" s="109">
        <v>412900</v>
      </c>
      <c r="B1921" s="110" t="s">
        <v>296</v>
      </c>
      <c r="C1921" s="119">
        <v>3000</v>
      </c>
      <c r="D1921" s="119">
        <v>0</v>
      </c>
    </row>
    <row r="1922" spans="1:4" s="116" customFormat="1" x14ac:dyDescent="0.2">
      <c r="A1922" s="107">
        <v>510000</v>
      </c>
      <c r="B1922" s="112" t="s">
        <v>151</v>
      </c>
      <c r="C1922" s="106">
        <f t="shared" ref="C1922" si="533">C1923</f>
        <v>50000</v>
      </c>
      <c r="D1922" s="106">
        <f t="shared" ref="D1922" si="534">D1923</f>
        <v>0</v>
      </c>
    </row>
    <row r="1923" spans="1:4" s="116" customFormat="1" x14ac:dyDescent="0.2">
      <c r="A1923" s="107">
        <v>511000</v>
      </c>
      <c r="B1923" s="112" t="s">
        <v>152</v>
      </c>
      <c r="C1923" s="106">
        <f>C1924+0+0</f>
        <v>50000</v>
      </c>
      <c r="D1923" s="106">
        <f>D1924+0+0</f>
        <v>0</v>
      </c>
    </row>
    <row r="1924" spans="1:4" s="91" customFormat="1" x14ac:dyDescent="0.2">
      <c r="A1924" s="109">
        <v>511300</v>
      </c>
      <c r="B1924" s="110" t="s">
        <v>155</v>
      </c>
      <c r="C1924" s="119">
        <v>50000</v>
      </c>
      <c r="D1924" s="119">
        <v>0</v>
      </c>
    </row>
    <row r="1925" spans="1:4" s="91" customFormat="1" x14ac:dyDescent="0.2">
      <c r="A1925" s="150"/>
      <c r="B1925" s="144" t="s">
        <v>229</v>
      </c>
      <c r="C1925" s="148">
        <f>C1908+C1922+0</f>
        <v>1054000</v>
      </c>
      <c r="D1925" s="148">
        <f>D1908+D1922+0</f>
        <v>0</v>
      </c>
    </row>
    <row r="1926" spans="1:4" s="91" customFormat="1" x14ac:dyDescent="0.2">
      <c r="A1926" s="127"/>
      <c r="B1926" s="105"/>
      <c r="C1926" s="128"/>
      <c r="D1926" s="128"/>
    </row>
    <row r="1927" spans="1:4" s="91" customFormat="1" x14ac:dyDescent="0.2">
      <c r="A1927" s="104"/>
      <c r="B1927" s="105"/>
      <c r="C1927" s="111"/>
      <c r="D1927" s="111"/>
    </row>
    <row r="1928" spans="1:4" s="91" customFormat="1" x14ac:dyDescent="0.2">
      <c r="A1928" s="109" t="s">
        <v>611</v>
      </c>
      <c r="B1928" s="112"/>
      <c r="C1928" s="111"/>
      <c r="D1928" s="111"/>
    </row>
    <row r="1929" spans="1:4" s="91" customFormat="1" x14ac:dyDescent="0.2">
      <c r="A1929" s="109" t="s">
        <v>242</v>
      </c>
      <c r="B1929" s="112"/>
      <c r="C1929" s="111"/>
      <c r="D1929" s="111"/>
    </row>
    <row r="1930" spans="1:4" s="91" customFormat="1" x14ac:dyDescent="0.2">
      <c r="A1930" s="109" t="s">
        <v>373</v>
      </c>
      <c r="B1930" s="112"/>
      <c r="C1930" s="111"/>
      <c r="D1930" s="111"/>
    </row>
    <row r="1931" spans="1:4" s="91" customFormat="1" x14ac:dyDescent="0.2">
      <c r="A1931" s="109" t="s">
        <v>525</v>
      </c>
      <c r="B1931" s="112"/>
      <c r="C1931" s="111"/>
      <c r="D1931" s="111"/>
    </row>
    <row r="1932" spans="1:4" s="91" customFormat="1" x14ac:dyDescent="0.2">
      <c r="A1932" s="109"/>
      <c r="B1932" s="140"/>
      <c r="C1932" s="128"/>
      <c r="D1932" s="128"/>
    </row>
    <row r="1933" spans="1:4" s="91" customFormat="1" x14ac:dyDescent="0.2">
      <c r="A1933" s="107">
        <v>410000</v>
      </c>
      <c r="B1933" s="108" t="s">
        <v>87</v>
      </c>
      <c r="C1933" s="106">
        <f>C1934+C1939+C1950</f>
        <v>4537400</v>
      </c>
      <c r="D1933" s="106">
        <f>D1934+D1939+D1950</f>
        <v>0</v>
      </c>
    </row>
    <row r="1934" spans="1:4" s="91" customFormat="1" x14ac:dyDescent="0.2">
      <c r="A1934" s="107">
        <v>411000</v>
      </c>
      <c r="B1934" s="108" t="s">
        <v>200</v>
      </c>
      <c r="C1934" s="106">
        <f t="shared" ref="C1934" si="535">SUM(C1935:C1938)</f>
        <v>4021300</v>
      </c>
      <c r="D1934" s="106">
        <f t="shared" ref="D1934" si="536">SUM(D1935:D1938)</f>
        <v>0</v>
      </c>
    </row>
    <row r="1935" spans="1:4" s="91" customFormat="1" x14ac:dyDescent="0.2">
      <c r="A1935" s="109">
        <v>411100</v>
      </c>
      <c r="B1935" s="110" t="s">
        <v>88</v>
      </c>
      <c r="C1935" s="119">
        <v>3720000</v>
      </c>
      <c r="D1935" s="119">
        <v>0</v>
      </c>
    </row>
    <row r="1936" spans="1:4" s="91" customFormat="1" ht="40.5" x14ac:dyDescent="0.2">
      <c r="A1936" s="109">
        <v>411200</v>
      </c>
      <c r="B1936" s="110" t="s">
        <v>213</v>
      </c>
      <c r="C1936" s="119">
        <v>170000</v>
      </c>
      <c r="D1936" s="119">
        <v>0</v>
      </c>
    </row>
    <row r="1937" spans="1:4" s="91" customFormat="1" ht="40.5" x14ac:dyDescent="0.2">
      <c r="A1937" s="109">
        <v>411300</v>
      </c>
      <c r="B1937" s="110" t="s">
        <v>89</v>
      </c>
      <c r="C1937" s="119">
        <v>118000</v>
      </c>
      <c r="D1937" s="119">
        <v>0</v>
      </c>
    </row>
    <row r="1938" spans="1:4" s="91" customFormat="1" x14ac:dyDescent="0.2">
      <c r="A1938" s="109">
        <v>411400</v>
      </c>
      <c r="B1938" s="110" t="s">
        <v>90</v>
      </c>
      <c r="C1938" s="119">
        <v>13300</v>
      </c>
      <c r="D1938" s="119">
        <v>0</v>
      </c>
    </row>
    <row r="1939" spans="1:4" s="91" customFormat="1" x14ac:dyDescent="0.2">
      <c r="A1939" s="107">
        <v>412000</v>
      </c>
      <c r="B1939" s="112" t="s">
        <v>205</v>
      </c>
      <c r="C1939" s="106">
        <f>SUM(C1940:C1949)</f>
        <v>515900</v>
      </c>
      <c r="D1939" s="106">
        <f>SUM(D1940:D1949)</f>
        <v>0</v>
      </c>
    </row>
    <row r="1940" spans="1:4" s="91" customFormat="1" ht="40.5" x14ac:dyDescent="0.2">
      <c r="A1940" s="109">
        <v>412200</v>
      </c>
      <c r="B1940" s="110" t="s">
        <v>214</v>
      </c>
      <c r="C1940" s="119">
        <v>152000</v>
      </c>
      <c r="D1940" s="119">
        <v>0</v>
      </c>
    </row>
    <row r="1941" spans="1:4" s="91" customFormat="1" x14ac:dyDescent="0.2">
      <c r="A1941" s="109">
        <v>412300</v>
      </c>
      <c r="B1941" s="110" t="s">
        <v>92</v>
      </c>
      <c r="C1941" s="119">
        <v>43799.999999999964</v>
      </c>
      <c r="D1941" s="119">
        <v>0</v>
      </c>
    </row>
    <row r="1942" spans="1:4" s="91" customFormat="1" x14ac:dyDescent="0.2">
      <c r="A1942" s="109">
        <v>412500</v>
      </c>
      <c r="B1942" s="110" t="s">
        <v>94</v>
      </c>
      <c r="C1942" s="119">
        <v>20000</v>
      </c>
      <c r="D1942" s="119">
        <v>0</v>
      </c>
    </row>
    <row r="1943" spans="1:4" s="91" customFormat="1" x14ac:dyDescent="0.2">
      <c r="A1943" s="109">
        <v>412600</v>
      </c>
      <c r="B1943" s="110" t="s">
        <v>215</v>
      </c>
      <c r="C1943" s="119">
        <v>11299.999999999995</v>
      </c>
      <c r="D1943" s="119">
        <v>0</v>
      </c>
    </row>
    <row r="1944" spans="1:4" s="91" customFormat="1" x14ac:dyDescent="0.2">
      <c r="A1944" s="109">
        <v>412700</v>
      </c>
      <c r="B1944" s="110" t="s">
        <v>202</v>
      </c>
      <c r="C1944" s="119">
        <v>270000</v>
      </c>
      <c r="D1944" s="119">
        <v>0</v>
      </c>
    </row>
    <row r="1945" spans="1:4" s="91" customFormat="1" x14ac:dyDescent="0.2">
      <c r="A1945" s="109">
        <v>412900</v>
      </c>
      <c r="B1945" s="114" t="s">
        <v>294</v>
      </c>
      <c r="C1945" s="119">
        <v>4000</v>
      </c>
      <c r="D1945" s="119">
        <v>0</v>
      </c>
    </row>
    <row r="1946" spans="1:4" s="91" customFormat="1" x14ac:dyDescent="0.2">
      <c r="A1946" s="109">
        <v>412900</v>
      </c>
      <c r="B1946" s="114" t="s">
        <v>311</v>
      </c>
      <c r="C1946" s="119">
        <v>1500</v>
      </c>
      <c r="D1946" s="119">
        <v>0</v>
      </c>
    </row>
    <row r="1947" spans="1:4" s="91" customFormat="1" ht="40.5" x14ac:dyDescent="0.2">
      <c r="A1947" s="109">
        <v>412900</v>
      </c>
      <c r="B1947" s="114" t="s">
        <v>312</v>
      </c>
      <c r="C1947" s="119">
        <v>999.99999999999989</v>
      </c>
      <c r="D1947" s="119">
        <v>0</v>
      </c>
    </row>
    <row r="1948" spans="1:4" s="91" customFormat="1" ht="40.5" x14ac:dyDescent="0.2">
      <c r="A1948" s="109">
        <v>412900</v>
      </c>
      <c r="B1948" s="114" t="s">
        <v>313</v>
      </c>
      <c r="C1948" s="119">
        <v>7900</v>
      </c>
      <c r="D1948" s="119">
        <v>0</v>
      </c>
    </row>
    <row r="1949" spans="1:4" s="91" customFormat="1" x14ac:dyDescent="0.2">
      <c r="A1949" s="109">
        <v>412900</v>
      </c>
      <c r="B1949" s="110" t="s">
        <v>296</v>
      </c>
      <c r="C1949" s="119">
        <v>4400</v>
      </c>
      <c r="D1949" s="119">
        <v>0</v>
      </c>
    </row>
    <row r="1950" spans="1:4" s="116" customFormat="1" x14ac:dyDescent="0.2">
      <c r="A1950" s="107">
        <v>413000</v>
      </c>
      <c r="B1950" s="112" t="s">
        <v>206</v>
      </c>
      <c r="C1950" s="106">
        <f t="shared" ref="C1950" si="537">C1951</f>
        <v>200</v>
      </c>
      <c r="D1950" s="106">
        <f t="shared" ref="D1950" si="538">D1951</f>
        <v>0</v>
      </c>
    </row>
    <row r="1951" spans="1:4" s="91" customFormat="1" x14ac:dyDescent="0.2">
      <c r="A1951" s="109">
        <v>413900</v>
      </c>
      <c r="B1951" s="110" t="s">
        <v>99</v>
      </c>
      <c r="C1951" s="119">
        <v>200</v>
      </c>
      <c r="D1951" s="119">
        <v>0</v>
      </c>
    </row>
    <row r="1952" spans="1:4" s="91" customFormat="1" x14ac:dyDescent="0.2">
      <c r="A1952" s="107">
        <v>510000</v>
      </c>
      <c r="B1952" s="112" t="s">
        <v>151</v>
      </c>
      <c r="C1952" s="106">
        <f>C1953+C1955</f>
        <v>23000</v>
      </c>
      <c r="D1952" s="106">
        <f>D1953+D1955</f>
        <v>0</v>
      </c>
    </row>
    <row r="1953" spans="1:4" s="91" customFormat="1" x14ac:dyDescent="0.2">
      <c r="A1953" s="107">
        <v>511000</v>
      </c>
      <c r="B1953" s="112" t="s">
        <v>152</v>
      </c>
      <c r="C1953" s="106">
        <f>SUM(C1954:C1954)</f>
        <v>20000</v>
      </c>
      <c r="D1953" s="106">
        <f>SUM(D1954:D1954)</f>
        <v>0</v>
      </c>
    </row>
    <row r="1954" spans="1:4" s="91" customFormat="1" x14ac:dyDescent="0.2">
      <c r="A1954" s="109">
        <v>511300</v>
      </c>
      <c r="B1954" s="110" t="s">
        <v>155</v>
      </c>
      <c r="C1954" s="119">
        <v>20000</v>
      </c>
      <c r="D1954" s="119">
        <v>0</v>
      </c>
    </row>
    <row r="1955" spans="1:4" s="116" customFormat="1" ht="40.5" x14ac:dyDescent="0.2">
      <c r="A1955" s="107">
        <v>516000</v>
      </c>
      <c r="B1955" s="112" t="s">
        <v>162</v>
      </c>
      <c r="C1955" s="106">
        <f t="shared" ref="C1955" si="539">C1956</f>
        <v>3000</v>
      </c>
      <c r="D1955" s="106">
        <f t="shared" ref="D1955" si="540">D1956</f>
        <v>0</v>
      </c>
    </row>
    <row r="1956" spans="1:4" s="91" customFormat="1" x14ac:dyDescent="0.2">
      <c r="A1956" s="109">
        <v>516100</v>
      </c>
      <c r="B1956" s="110" t="s">
        <v>162</v>
      </c>
      <c r="C1956" s="119">
        <v>3000</v>
      </c>
      <c r="D1956" s="119">
        <v>0</v>
      </c>
    </row>
    <row r="1957" spans="1:4" s="116" customFormat="1" x14ac:dyDescent="0.2">
      <c r="A1957" s="107">
        <v>630000</v>
      </c>
      <c r="B1957" s="112" t="s">
        <v>190</v>
      </c>
      <c r="C1957" s="106">
        <f>C1958+C1960</f>
        <v>33100</v>
      </c>
      <c r="D1957" s="106">
        <f>D1958+D1960</f>
        <v>21100</v>
      </c>
    </row>
    <row r="1958" spans="1:4" s="116" customFormat="1" x14ac:dyDescent="0.2">
      <c r="A1958" s="107">
        <v>631000</v>
      </c>
      <c r="B1958" s="112" t="s">
        <v>125</v>
      </c>
      <c r="C1958" s="106">
        <f>0</f>
        <v>0</v>
      </c>
      <c r="D1958" s="106">
        <f>0+D1959</f>
        <v>21100</v>
      </c>
    </row>
    <row r="1959" spans="1:4" s="91" customFormat="1" x14ac:dyDescent="0.2">
      <c r="A1959" s="117">
        <v>631200</v>
      </c>
      <c r="B1959" s="110" t="s">
        <v>193</v>
      </c>
      <c r="C1959" s="119">
        <v>0</v>
      </c>
      <c r="D1959" s="111">
        <v>21100</v>
      </c>
    </row>
    <row r="1960" spans="1:4" s="116" customFormat="1" ht="40.5" x14ac:dyDescent="0.2">
      <c r="A1960" s="107">
        <v>638000</v>
      </c>
      <c r="B1960" s="112" t="s">
        <v>126</v>
      </c>
      <c r="C1960" s="106">
        <f t="shared" ref="C1960" si="541">C1961</f>
        <v>33100</v>
      </c>
      <c r="D1960" s="106">
        <f t="shared" ref="D1960" si="542">D1961</f>
        <v>0</v>
      </c>
    </row>
    <row r="1961" spans="1:4" s="91" customFormat="1" x14ac:dyDescent="0.2">
      <c r="A1961" s="109">
        <v>638100</v>
      </c>
      <c r="B1961" s="110" t="s">
        <v>195</v>
      </c>
      <c r="C1961" s="119">
        <v>33100</v>
      </c>
      <c r="D1961" s="119">
        <v>0</v>
      </c>
    </row>
    <row r="1962" spans="1:4" s="91" customFormat="1" x14ac:dyDescent="0.2">
      <c r="A1962" s="150"/>
      <c r="B1962" s="144" t="s">
        <v>229</v>
      </c>
      <c r="C1962" s="148">
        <f>C1933+C1952+C1957</f>
        <v>4593500</v>
      </c>
      <c r="D1962" s="148">
        <f>D1933+D1952+D1957</f>
        <v>21100</v>
      </c>
    </row>
    <row r="1963" spans="1:4" s="91" customFormat="1" x14ac:dyDescent="0.2">
      <c r="A1963" s="127"/>
      <c r="B1963" s="105"/>
      <c r="C1963" s="128"/>
      <c r="D1963" s="128"/>
    </row>
    <row r="1964" spans="1:4" s="91" customFormat="1" x14ac:dyDescent="0.2">
      <c r="A1964" s="104"/>
      <c r="B1964" s="105"/>
      <c r="C1964" s="111"/>
      <c r="D1964" s="111"/>
    </row>
    <row r="1965" spans="1:4" s="91" customFormat="1" x14ac:dyDescent="0.2">
      <c r="A1965" s="109" t="s">
        <v>612</v>
      </c>
      <c r="B1965" s="112"/>
      <c r="C1965" s="111"/>
      <c r="D1965" s="111"/>
    </row>
    <row r="1966" spans="1:4" s="91" customFormat="1" x14ac:dyDescent="0.2">
      <c r="A1966" s="109" t="s">
        <v>242</v>
      </c>
      <c r="B1966" s="112"/>
      <c r="C1966" s="111"/>
      <c r="D1966" s="111"/>
    </row>
    <row r="1967" spans="1:4" s="91" customFormat="1" x14ac:dyDescent="0.2">
      <c r="A1967" s="109" t="s">
        <v>374</v>
      </c>
      <c r="B1967" s="112"/>
      <c r="C1967" s="111"/>
      <c r="D1967" s="111"/>
    </row>
    <row r="1968" spans="1:4" s="91" customFormat="1" x14ac:dyDescent="0.2">
      <c r="A1968" s="109" t="s">
        <v>525</v>
      </c>
      <c r="B1968" s="112"/>
      <c r="C1968" s="111"/>
      <c r="D1968" s="111"/>
    </row>
    <row r="1969" spans="1:4" s="91" customFormat="1" x14ac:dyDescent="0.2">
      <c r="A1969" s="109"/>
      <c r="B1969" s="140"/>
      <c r="C1969" s="128"/>
      <c r="D1969" s="128"/>
    </row>
    <row r="1970" spans="1:4" s="91" customFormat="1" x14ac:dyDescent="0.2">
      <c r="A1970" s="107">
        <v>410000</v>
      </c>
      <c r="B1970" s="108" t="s">
        <v>87</v>
      </c>
      <c r="C1970" s="106">
        <f>C1971+C1976+0</f>
        <v>1598500</v>
      </c>
      <c r="D1970" s="106">
        <f>D1971+D1976+0</f>
        <v>0</v>
      </c>
    </row>
    <row r="1971" spans="1:4" s="91" customFormat="1" x14ac:dyDescent="0.2">
      <c r="A1971" s="107">
        <v>411000</v>
      </c>
      <c r="B1971" s="108" t="s">
        <v>200</v>
      </c>
      <c r="C1971" s="106">
        <f t="shared" ref="C1971" si="543">SUM(C1972:C1975)</f>
        <v>1461700</v>
      </c>
      <c r="D1971" s="106">
        <f t="shared" ref="D1971" si="544">SUM(D1972:D1975)</f>
        <v>0</v>
      </c>
    </row>
    <row r="1972" spans="1:4" s="91" customFormat="1" x14ac:dyDescent="0.2">
      <c r="A1972" s="109">
        <v>411100</v>
      </c>
      <c r="B1972" s="110" t="s">
        <v>88</v>
      </c>
      <c r="C1972" s="119">
        <v>1360000</v>
      </c>
      <c r="D1972" s="119">
        <v>0</v>
      </c>
    </row>
    <row r="1973" spans="1:4" s="91" customFormat="1" ht="40.5" x14ac:dyDescent="0.2">
      <c r="A1973" s="109">
        <v>411200</v>
      </c>
      <c r="B1973" s="110" t="s">
        <v>213</v>
      </c>
      <c r="C1973" s="119">
        <v>60000</v>
      </c>
      <c r="D1973" s="119">
        <v>0</v>
      </c>
    </row>
    <row r="1974" spans="1:4" s="91" customFormat="1" ht="40.5" x14ac:dyDescent="0.2">
      <c r="A1974" s="109">
        <v>411300</v>
      </c>
      <c r="B1974" s="110" t="s">
        <v>89</v>
      </c>
      <c r="C1974" s="119">
        <v>25200</v>
      </c>
      <c r="D1974" s="119">
        <v>0</v>
      </c>
    </row>
    <row r="1975" spans="1:4" s="91" customFormat="1" x14ac:dyDescent="0.2">
      <c r="A1975" s="109">
        <v>411400</v>
      </c>
      <c r="B1975" s="110" t="s">
        <v>90</v>
      </c>
      <c r="C1975" s="119">
        <v>16500</v>
      </c>
      <c r="D1975" s="119">
        <v>0</v>
      </c>
    </row>
    <row r="1976" spans="1:4" s="91" customFormat="1" x14ac:dyDescent="0.2">
      <c r="A1976" s="107">
        <v>412000</v>
      </c>
      <c r="B1976" s="112" t="s">
        <v>205</v>
      </c>
      <c r="C1976" s="106">
        <f>SUM(C1977:C1985)</f>
        <v>136800</v>
      </c>
      <c r="D1976" s="106">
        <f>SUM(D1977:D1985)</f>
        <v>0</v>
      </c>
    </row>
    <row r="1977" spans="1:4" s="91" customFormat="1" ht="40.5" x14ac:dyDescent="0.2">
      <c r="A1977" s="109">
        <v>412200</v>
      </c>
      <c r="B1977" s="110" t="s">
        <v>214</v>
      </c>
      <c r="C1977" s="119">
        <v>35000</v>
      </c>
      <c r="D1977" s="119">
        <v>0</v>
      </c>
    </row>
    <row r="1978" spans="1:4" s="91" customFormat="1" x14ac:dyDescent="0.2">
      <c r="A1978" s="109">
        <v>412300</v>
      </c>
      <c r="B1978" s="110" t="s">
        <v>92</v>
      </c>
      <c r="C1978" s="119">
        <v>11000</v>
      </c>
      <c r="D1978" s="119">
        <v>0</v>
      </c>
    </row>
    <row r="1979" spans="1:4" s="91" customFormat="1" x14ac:dyDescent="0.2">
      <c r="A1979" s="109">
        <v>412500</v>
      </c>
      <c r="B1979" s="110" t="s">
        <v>94</v>
      </c>
      <c r="C1979" s="119">
        <v>5000</v>
      </c>
      <c r="D1979" s="119">
        <v>0</v>
      </c>
    </row>
    <row r="1980" spans="1:4" s="91" customFormat="1" x14ac:dyDescent="0.2">
      <c r="A1980" s="109">
        <v>412600</v>
      </c>
      <c r="B1980" s="110" t="s">
        <v>215</v>
      </c>
      <c r="C1980" s="119">
        <v>5000</v>
      </c>
      <c r="D1980" s="119">
        <v>0</v>
      </c>
    </row>
    <row r="1981" spans="1:4" s="91" customFormat="1" x14ac:dyDescent="0.2">
      <c r="A1981" s="109">
        <v>412700</v>
      </c>
      <c r="B1981" s="110" t="s">
        <v>202</v>
      </c>
      <c r="C1981" s="119">
        <v>75000</v>
      </c>
      <c r="D1981" s="119">
        <v>0</v>
      </c>
    </row>
    <row r="1982" spans="1:4" s="91" customFormat="1" x14ac:dyDescent="0.2">
      <c r="A1982" s="109">
        <v>412900</v>
      </c>
      <c r="B1982" s="114" t="s">
        <v>294</v>
      </c>
      <c r="C1982" s="119">
        <v>1500</v>
      </c>
      <c r="D1982" s="119">
        <v>0</v>
      </c>
    </row>
    <row r="1983" spans="1:4" s="91" customFormat="1" ht="40.5" x14ac:dyDescent="0.2">
      <c r="A1983" s="109">
        <v>412900</v>
      </c>
      <c r="B1983" s="114" t="s">
        <v>312</v>
      </c>
      <c r="C1983" s="119">
        <v>300</v>
      </c>
      <c r="D1983" s="119">
        <v>0</v>
      </c>
    </row>
    <row r="1984" spans="1:4" s="91" customFormat="1" ht="40.5" x14ac:dyDescent="0.2">
      <c r="A1984" s="109">
        <v>412900</v>
      </c>
      <c r="B1984" s="114" t="s">
        <v>313</v>
      </c>
      <c r="C1984" s="119">
        <v>3000</v>
      </c>
      <c r="D1984" s="119">
        <v>0</v>
      </c>
    </row>
    <row r="1985" spans="1:4" s="91" customFormat="1" x14ac:dyDescent="0.2">
      <c r="A1985" s="109">
        <v>412900</v>
      </c>
      <c r="B1985" s="110" t="s">
        <v>296</v>
      </c>
      <c r="C1985" s="119">
        <v>1000</v>
      </c>
      <c r="D1985" s="119">
        <v>0</v>
      </c>
    </row>
    <row r="1986" spans="1:4" s="91" customFormat="1" x14ac:dyDescent="0.2">
      <c r="A1986" s="107">
        <v>510000</v>
      </c>
      <c r="B1986" s="112" t="s">
        <v>151</v>
      </c>
      <c r="C1986" s="106">
        <f t="shared" ref="C1986" si="545">C1987+C1990</f>
        <v>9000</v>
      </c>
      <c r="D1986" s="106">
        <f t="shared" ref="D1986" si="546">D1987+D1990</f>
        <v>0</v>
      </c>
    </row>
    <row r="1987" spans="1:4" s="91" customFormat="1" x14ac:dyDescent="0.2">
      <c r="A1987" s="107">
        <v>511000</v>
      </c>
      <c r="B1987" s="112" t="s">
        <v>152</v>
      </c>
      <c r="C1987" s="106">
        <f t="shared" ref="C1987" si="547">SUM(C1988:C1989)</f>
        <v>8000</v>
      </c>
      <c r="D1987" s="106">
        <f t="shared" ref="D1987" si="548">SUM(D1988:D1989)</f>
        <v>0</v>
      </c>
    </row>
    <row r="1988" spans="1:4" s="91" customFormat="1" x14ac:dyDescent="0.2">
      <c r="A1988" s="109">
        <v>511300</v>
      </c>
      <c r="B1988" s="110" t="s">
        <v>155</v>
      </c>
      <c r="C1988" s="119">
        <v>8000</v>
      </c>
      <c r="D1988" s="119">
        <v>0</v>
      </c>
    </row>
    <row r="1989" spans="1:4" s="91" customFormat="1" x14ac:dyDescent="0.2">
      <c r="A1989" s="109">
        <v>511700</v>
      </c>
      <c r="B1989" s="110" t="s">
        <v>158</v>
      </c>
      <c r="C1989" s="119">
        <v>0</v>
      </c>
      <c r="D1989" s="119">
        <v>0</v>
      </c>
    </row>
    <row r="1990" spans="1:4" s="116" customFormat="1" ht="40.5" x14ac:dyDescent="0.2">
      <c r="A1990" s="107">
        <v>516000</v>
      </c>
      <c r="B1990" s="112" t="s">
        <v>162</v>
      </c>
      <c r="C1990" s="106">
        <f t="shared" ref="C1990" si="549">C1991</f>
        <v>1000</v>
      </c>
      <c r="D1990" s="106">
        <f t="shared" ref="D1990" si="550">D1991</f>
        <v>0</v>
      </c>
    </row>
    <row r="1991" spans="1:4" s="91" customFormat="1" x14ac:dyDescent="0.2">
      <c r="A1991" s="109">
        <v>516100</v>
      </c>
      <c r="B1991" s="110" t="s">
        <v>162</v>
      </c>
      <c r="C1991" s="119">
        <v>1000</v>
      </c>
      <c r="D1991" s="119">
        <v>0</v>
      </c>
    </row>
    <row r="1992" spans="1:4" s="116" customFormat="1" x14ac:dyDescent="0.2">
      <c r="A1992" s="107">
        <v>630000</v>
      </c>
      <c r="B1992" s="112" t="s">
        <v>190</v>
      </c>
      <c r="C1992" s="106">
        <f>C1993+C1995</f>
        <v>13300</v>
      </c>
      <c r="D1992" s="106">
        <f>D1993+D1995</f>
        <v>90000</v>
      </c>
    </row>
    <row r="1993" spans="1:4" s="116" customFormat="1" x14ac:dyDescent="0.2">
      <c r="A1993" s="107">
        <v>631000</v>
      </c>
      <c r="B1993" s="112" t="s">
        <v>125</v>
      </c>
      <c r="C1993" s="106">
        <f>0</f>
        <v>0</v>
      </c>
      <c r="D1993" s="106">
        <f>0+D1994</f>
        <v>90000</v>
      </c>
    </row>
    <row r="1994" spans="1:4" s="91" customFormat="1" x14ac:dyDescent="0.2">
      <c r="A1994" s="117">
        <v>631200</v>
      </c>
      <c r="B1994" s="110" t="s">
        <v>193</v>
      </c>
      <c r="C1994" s="119">
        <v>0</v>
      </c>
      <c r="D1994" s="111">
        <v>90000</v>
      </c>
    </row>
    <row r="1995" spans="1:4" s="116" customFormat="1" ht="40.5" x14ac:dyDescent="0.2">
      <c r="A1995" s="107">
        <v>638000</v>
      </c>
      <c r="B1995" s="112" t="s">
        <v>126</v>
      </c>
      <c r="C1995" s="106">
        <f t="shared" ref="C1995" si="551">C1996</f>
        <v>13300</v>
      </c>
      <c r="D1995" s="106">
        <f t="shared" ref="D1995" si="552">D1996</f>
        <v>0</v>
      </c>
    </row>
    <row r="1996" spans="1:4" s="91" customFormat="1" x14ac:dyDescent="0.2">
      <c r="A1996" s="109">
        <v>638100</v>
      </c>
      <c r="B1996" s="110" t="s">
        <v>195</v>
      </c>
      <c r="C1996" s="119">
        <v>13300</v>
      </c>
      <c r="D1996" s="119">
        <v>0</v>
      </c>
    </row>
    <row r="1997" spans="1:4" s="91" customFormat="1" x14ac:dyDescent="0.2">
      <c r="A1997" s="150"/>
      <c r="B1997" s="144" t="s">
        <v>229</v>
      </c>
      <c r="C1997" s="148">
        <f>C1970+C1986+C1992</f>
        <v>1620800</v>
      </c>
      <c r="D1997" s="148">
        <f>D1970+D1986+D1992</f>
        <v>90000</v>
      </c>
    </row>
    <row r="1998" spans="1:4" s="91" customFormat="1" x14ac:dyDescent="0.2">
      <c r="A1998" s="127"/>
      <c r="B1998" s="105"/>
      <c r="C1998" s="128"/>
      <c r="D1998" s="128"/>
    </row>
    <row r="1999" spans="1:4" s="91" customFormat="1" x14ac:dyDescent="0.2">
      <c r="A1999" s="104"/>
      <c r="B1999" s="105"/>
      <c r="C1999" s="111"/>
      <c r="D1999" s="111"/>
    </row>
    <row r="2000" spans="1:4" s="91" customFormat="1" x14ac:dyDescent="0.2">
      <c r="A2000" s="109" t="s">
        <v>613</v>
      </c>
      <c r="B2000" s="112"/>
      <c r="C2000" s="111"/>
      <c r="D2000" s="111"/>
    </row>
    <row r="2001" spans="1:4" s="91" customFormat="1" x14ac:dyDescent="0.2">
      <c r="A2001" s="109" t="s">
        <v>242</v>
      </c>
      <c r="B2001" s="112"/>
      <c r="C2001" s="111"/>
      <c r="D2001" s="111"/>
    </row>
    <row r="2002" spans="1:4" s="91" customFormat="1" x14ac:dyDescent="0.2">
      <c r="A2002" s="109" t="s">
        <v>375</v>
      </c>
      <c r="B2002" s="112"/>
      <c r="C2002" s="111"/>
      <c r="D2002" s="111"/>
    </row>
    <row r="2003" spans="1:4" s="91" customFormat="1" x14ac:dyDescent="0.2">
      <c r="A2003" s="109" t="s">
        <v>525</v>
      </c>
      <c r="B2003" s="112"/>
      <c r="C2003" s="111"/>
      <c r="D2003" s="111"/>
    </row>
    <row r="2004" spans="1:4" s="91" customFormat="1" x14ac:dyDescent="0.2">
      <c r="A2004" s="109"/>
      <c r="B2004" s="140"/>
      <c r="C2004" s="128"/>
      <c r="D2004" s="128"/>
    </row>
    <row r="2005" spans="1:4" s="91" customFormat="1" x14ac:dyDescent="0.2">
      <c r="A2005" s="107">
        <v>410000</v>
      </c>
      <c r="B2005" s="108" t="s">
        <v>87</v>
      </c>
      <c r="C2005" s="106">
        <f>C2006+C2011+0+C2022</f>
        <v>1746800</v>
      </c>
      <c r="D2005" s="106">
        <f>D2006+D2011+0+D2022</f>
        <v>0</v>
      </c>
    </row>
    <row r="2006" spans="1:4" s="91" customFormat="1" x14ac:dyDescent="0.2">
      <c r="A2006" s="107">
        <v>411000</v>
      </c>
      <c r="B2006" s="108" t="s">
        <v>200</v>
      </c>
      <c r="C2006" s="106">
        <f t="shared" ref="C2006" si="553">SUM(C2007:C2010)</f>
        <v>1436800</v>
      </c>
      <c r="D2006" s="106">
        <f t="shared" ref="D2006" si="554">SUM(D2007:D2010)</f>
        <v>0</v>
      </c>
    </row>
    <row r="2007" spans="1:4" s="91" customFormat="1" x14ac:dyDescent="0.2">
      <c r="A2007" s="109">
        <v>411100</v>
      </c>
      <c r="B2007" s="110" t="s">
        <v>88</v>
      </c>
      <c r="C2007" s="119">
        <v>1200000</v>
      </c>
      <c r="D2007" s="119">
        <v>0</v>
      </c>
    </row>
    <row r="2008" spans="1:4" s="91" customFormat="1" ht="40.5" x14ac:dyDescent="0.2">
      <c r="A2008" s="109">
        <v>411200</v>
      </c>
      <c r="B2008" s="110" t="s">
        <v>213</v>
      </c>
      <c r="C2008" s="119">
        <v>80000</v>
      </c>
      <c r="D2008" s="119">
        <v>0</v>
      </c>
    </row>
    <row r="2009" spans="1:4" s="91" customFormat="1" ht="40.5" x14ac:dyDescent="0.2">
      <c r="A2009" s="109">
        <v>411300</v>
      </c>
      <c r="B2009" s="110" t="s">
        <v>89</v>
      </c>
      <c r="C2009" s="119">
        <v>101800</v>
      </c>
      <c r="D2009" s="119">
        <v>0</v>
      </c>
    </row>
    <row r="2010" spans="1:4" s="91" customFormat="1" x14ac:dyDescent="0.2">
      <c r="A2010" s="109">
        <v>411400</v>
      </c>
      <c r="B2010" s="110" t="s">
        <v>90</v>
      </c>
      <c r="C2010" s="119">
        <v>55000</v>
      </c>
      <c r="D2010" s="119">
        <v>0</v>
      </c>
    </row>
    <row r="2011" spans="1:4" s="91" customFormat="1" x14ac:dyDescent="0.2">
      <c r="A2011" s="107">
        <v>412000</v>
      </c>
      <c r="B2011" s="112" t="s">
        <v>205</v>
      </c>
      <c r="C2011" s="106">
        <f>SUM(C2012:C2021)</f>
        <v>309800</v>
      </c>
      <c r="D2011" s="106">
        <f>SUM(D2012:D2021)</f>
        <v>0</v>
      </c>
    </row>
    <row r="2012" spans="1:4" s="91" customFormat="1" ht="40.5" x14ac:dyDescent="0.2">
      <c r="A2012" s="109">
        <v>412200</v>
      </c>
      <c r="B2012" s="110" t="s">
        <v>214</v>
      </c>
      <c r="C2012" s="119">
        <v>100000</v>
      </c>
      <c r="D2012" s="119">
        <v>0</v>
      </c>
    </row>
    <row r="2013" spans="1:4" s="91" customFormat="1" x14ac:dyDescent="0.2">
      <c r="A2013" s="109">
        <v>412300</v>
      </c>
      <c r="B2013" s="110" t="s">
        <v>92</v>
      </c>
      <c r="C2013" s="119">
        <v>15000</v>
      </c>
      <c r="D2013" s="119">
        <v>0</v>
      </c>
    </row>
    <row r="2014" spans="1:4" s="91" customFormat="1" x14ac:dyDescent="0.2">
      <c r="A2014" s="109">
        <v>412500</v>
      </c>
      <c r="B2014" s="110" t="s">
        <v>94</v>
      </c>
      <c r="C2014" s="119">
        <v>4000</v>
      </c>
      <c r="D2014" s="119">
        <v>0</v>
      </c>
    </row>
    <row r="2015" spans="1:4" s="91" customFormat="1" x14ac:dyDescent="0.2">
      <c r="A2015" s="109">
        <v>412600</v>
      </c>
      <c r="B2015" s="110" t="s">
        <v>215</v>
      </c>
      <c r="C2015" s="119">
        <v>4000</v>
      </c>
      <c r="D2015" s="119">
        <v>0</v>
      </c>
    </row>
    <row r="2016" spans="1:4" s="91" customFormat="1" x14ac:dyDescent="0.2">
      <c r="A2016" s="109">
        <v>412700</v>
      </c>
      <c r="B2016" s="110" t="s">
        <v>202</v>
      </c>
      <c r="C2016" s="119">
        <v>175000</v>
      </c>
      <c r="D2016" s="119">
        <v>0</v>
      </c>
    </row>
    <row r="2017" spans="1:4" s="91" customFormat="1" x14ac:dyDescent="0.2">
      <c r="A2017" s="109">
        <v>412900</v>
      </c>
      <c r="B2017" s="114" t="s">
        <v>526</v>
      </c>
      <c r="C2017" s="119">
        <v>600</v>
      </c>
      <c r="D2017" s="119">
        <v>0</v>
      </c>
    </row>
    <row r="2018" spans="1:4" s="91" customFormat="1" x14ac:dyDescent="0.2">
      <c r="A2018" s="109">
        <v>412900</v>
      </c>
      <c r="B2018" s="114" t="s">
        <v>294</v>
      </c>
      <c r="C2018" s="119">
        <v>999.99999999999989</v>
      </c>
      <c r="D2018" s="119">
        <v>0</v>
      </c>
    </row>
    <row r="2019" spans="1:4" s="91" customFormat="1" ht="40.5" x14ac:dyDescent="0.2">
      <c r="A2019" s="109">
        <v>412900</v>
      </c>
      <c r="B2019" s="114" t="s">
        <v>312</v>
      </c>
      <c r="C2019" s="119">
        <v>3500</v>
      </c>
      <c r="D2019" s="119">
        <v>0</v>
      </c>
    </row>
    <row r="2020" spans="1:4" s="91" customFormat="1" ht="40.5" x14ac:dyDescent="0.2">
      <c r="A2020" s="109">
        <v>412900</v>
      </c>
      <c r="B2020" s="114" t="s">
        <v>313</v>
      </c>
      <c r="C2020" s="119">
        <v>2700</v>
      </c>
      <c r="D2020" s="119">
        <v>0</v>
      </c>
    </row>
    <row r="2021" spans="1:4" s="91" customFormat="1" x14ac:dyDescent="0.2">
      <c r="A2021" s="109">
        <v>412900</v>
      </c>
      <c r="B2021" s="110" t="s">
        <v>296</v>
      </c>
      <c r="C2021" s="119">
        <v>4000</v>
      </c>
      <c r="D2021" s="119">
        <v>0</v>
      </c>
    </row>
    <row r="2022" spans="1:4" s="116" customFormat="1" x14ac:dyDescent="0.2">
      <c r="A2022" s="107">
        <v>413000</v>
      </c>
      <c r="B2022" s="112" t="s">
        <v>206</v>
      </c>
      <c r="C2022" s="106">
        <f t="shared" ref="C2022" si="555">C2023</f>
        <v>200</v>
      </c>
      <c r="D2022" s="106">
        <f t="shared" ref="D2022" si="556">D2023</f>
        <v>0</v>
      </c>
    </row>
    <row r="2023" spans="1:4" s="91" customFormat="1" x14ac:dyDescent="0.2">
      <c r="A2023" s="109">
        <v>413900</v>
      </c>
      <c r="B2023" s="110" t="s">
        <v>99</v>
      </c>
      <c r="C2023" s="119">
        <v>200</v>
      </c>
      <c r="D2023" s="119">
        <v>0</v>
      </c>
    </row>
    <row r="2024" spans="1:4" s="91" customFormat="1" x14ac:dyDescent="0.2">
      <c r="A2024" s="107">
        <v>510000</v>
      </c>
      <c r="B2024" s="112" t="s">
        <v>151</v>
      </c>
      <c r="C2024" s="106">
        <f>C2025+0</f>
        <v>50500</v>
      </c>
      <c r="D2024" s="106">
        <f>D2025+0</f>
        <v>0</v>
      </c>
    </row>
    <row r="2025" spans="1:4" s="91" customFormat="1" x14ac:dyDescent="0.2">
      <c r="A2025" s="107">
        <v>511000</v>
      </c>
      <c r="B2025" s="112" t="s">
        <v>152</v>
      </c>
      <c r="C2025" s="106">
        <f>SUM(C2026:C2026)</f>
        <v>50500</v>
      </c>
      <c r="D2025" s="106">
        <f>SUM(D2026:D2026)</f>
        <v>0</v>
      </c>
    </row>
    <row r="2026" spans="1:4" s="91" customFormat="1" x14ac:dyDescent="0.2">
      <c r="A2026" s="109">
        <v>511300</v>
      </c>
      <c r="B2026" s="110" t="s">
        <v>155</v>
      </c>
      <c r="C2026" s="119">
        <v>50500</v>
      </c>
      <c r="D2026" s="119">
        <v>0</v>
      </c>
    </row>
    <row r="2027" spans="1:4" s="116" customFormat="1" x14ac:dyDescent="0.2">
      <c r="A2027" s="107">
        <v>630000</v>
      </c>
      <c r="B2027" s="112" t="s">
        <v>190</v>
      </c>
      <c r="C2027" s="106">
        <f>C2028+C2030</f>
        <v>42600</v>
      </c>
      <c r="D2027" s="106">
        <f>D2028+D2030</f>
        <v>6400</v>
      </c>
    </row>
    <row r="2028" spans="1:4" s="116" customFormat="1" x14ac:dyDescent="0.2">
      <c r="A2028" s="107">
        <v>631000</v>
      </c>
      <c r="B2028" s="112" t="s">
        <v>125</v>
      </c>
      <c r="C2028" s="106">
        <f>0</f>
        <v>0</v>
      </c>
      <c r="D2028" s="106">
        <f>0+D2029</f>
        <v>6400</v>
      </c>
    </row>
    <row r="2029" spans="1:4" s="91" customFormat="1" x14ac:dyDescent="0.2">
      <c r="A2029" s="117">
        <v>631200</v>
      </c>
      <c r="B2029" s="110" t="s">
        <v>193</v>
      </c>
      <c r="C2029" s="119">
        <v>0</v>
      </c>
      <c r="D2029" s="111">
        <v>6400</v>
      </c>
    </row>
    <row r="2030" spans="1:4" s="116" customFormat="1" ht="40.5" x14ac:dyDescent="0.2">
      <c r="A2030" s="107">
        <v>638000</v>
      </c>
      <c r="B2030" s="112" t="s">
        <v>126</v>
      </c>
      <c r="C2030" s="106">
        <f t="shared" ref="C2030" si="557">C2031</f>
        <v>42600</v>
      </c>
      <c r="D2030" s="106">
        <f t="shared" ref="D2030" si="558">D2031</f>
        <v>0</v>
      </c>
    </row>
    <row r="2031" spans="1:4" s="91" customFormat="1" x14ac:dyDescent="0.2">
      <c r="A2031" s="109">
        <v>638100</v>
      </c>
      <c r="B2031" s="110" t="s">
        <v>195</v>
      </c>
      <c r="C2031" s="119">
        <v>42600</v>
      </c>
      <c r="D2031" s="119">
        <v>0</v>
      </c>
    </row>
    <row r="2032" spans="1:4" s="91" customFormat="1" x14ac:dyDescent="0.2">
      <c r="A2032" s="150"/>
      <c r="B2032" s="144" t="s">
        <v>229</v>
      </c>
      <c r="C2032" s="148">
        <f>C2005+C2024+C2027</f>
        <v>1839900</v>
      </c>
      <c r="D2032" s="148">
        <f>D2005+D2024+D2027</f>
        <v>6400</v>
      </c>
    </row>
    <row r="2033" spans="1:4" s="91" customFormat="1" x14ac:dyDescent="0.2">
      <c r="A2033" s="127"/>
      <c r="B2033" s="105"/>
      <c r="C2033" s="128"/>
      <c r="D2033" s="128"/>
    </row>
    <row r="2034" spans="1:4" s="91" customFormat="1" x14ac:dyDescent="0.2">
      <c r="A2034" s="104"/>
      <c r="B2034" s="105"/>
      <c r="C2034" s="111"/>
      <c r="D2034" s="111"/>
    </row>
    <row r="2035" spans="1:4" s="91" customFormat="1" x14ac:dyDescent="0.2">
      <c r="A2035" s="109" t="s">
        <v>614</v>
      </c>
      <c r="B2035" s="112"/>
      <c r="C2035" s="111"/>
      <c r="D2035" s="111"/>
    </row>
    <row r="2036" spans="1:4" s="91" customFormat="1" x14ac:dyDescent="0.2">
      <c r="A2036" s="109" t="s">
        <v>242</v>
      </c>
      <c r="B2036" s="112"/>
      <c r="C2036" s="111"/>
      <c r="D2036" s="111"/>
    </row>
    <row r="2037" spans="1:4" s="91" customFormat="1" x14ac:dyDescent="0.2">
      <c r="A2037" s="109" t="s">
        <v>376</v>
      </c>
      <c r="B2037" s="112"/>
      <c r="C2037" s="111"/>
      <c r="D2037" s="111"/>
    </row>
    <row r="2038" spans="1:4" s="91" customFormat="1" x14ac:dyDescent="0.2">
      <c r="A2038" s="109" t="s">
        <v>525</v>
      </c>
      <c r="B2038" s="112"/>
      <c r="C2038" s="111"/>
      <c r="D2038" s="111"/>
    </row>
    <row r="2039" spans="1:4" s="91" customFormat="1" x14ac:dyDescent="0.2">
      <c r="A2039" s="109"/>
      <c r="B2039" s="140"/>
      <c r="C2039" s="128"/>
      <c r="D2039" s="128"/>
    </row>
    <row r="2040" spans="1:4" s="91" customFormat="1" x14ac:dyDescent="0.2">
      <c r="A2040" s="107">
        <v>410000</v>
      </c>
      <c r="B2040" s="108" t="s">
        <v>87</v>
      </c>
      <c r="C2040" s="106">
        <f t="shared" ref="C2040" si="559">C2041+C2046</f>
        <v>1388500</v>
      </c>
      <c r="D2040" s="106">
        <f t="shared" ref="D2040" si="560">D2041+D2046</f>
        <v>0</v>
      </c>
    </row>
    <row r="2041" spans="1:4" s="91" customFormat="1" x14ac:dyDescent="0.2">
      <c r="A2041" s="107">
        <v>411000</v>
      </c>
      <c r="B2041" s="108" t="s">
        <v>200</v>
      </c>
      <c r="C2041" s="106">
        <f t="shared" ref="C2041" si="561">SUM(C2042:C2045)</f>
        <v>1093800</v>
      </c>
      <c r="D2041" s="106">
        <f t="shared" ref="D2041" si="562">SUM(D2042:D2045)</f>
        <v>0</v>
      </c>
    </row>
    <row r="2042" spans="1:4" s="91" customFormat="1" x14ac:dyDescent="0.2">
      <c r="A2042" s="109">
        <v>411100</v>
      </c>
      <c r="B2042" s="110" t="s">
        <v>88</v>
      </c>
      <c r="C2042" s="119">
        <v>1000000</v>
      </c>
      <c r="D2042" s="119">
        <v>0</v>
      </c>
    </row>
    <row r="2043" spans="1:4" s="91" customFormat="1" ht="40.5" x14ac:dyDescent="0.2">
      <c r="A2043" s="109">
        <v>411200</v>
      </c>
      <c r="B2043" s="110" t="s">
        <v>213</v>
      </c>
      <c r="C2043" s="119">
        <v>60000</v>
      </c>
      <c r="D2043" s="119">
        <v>0</v>
      </c>
    </row>
    <row r="2044" spans="1:4" s="91" customFormat="1" ht="40.5" x14ac:dyDescent="0.2">
      <c r="A2044" s="109">
        <v>411300</v>
      </c>
      <c r="B2044" s="110" t="s">
        <v>89</v>
      </c>
      <c r="C2044" s="119">
        <v>8800</v>
      </c>
      <c r="D2044" s="119">
        <v>0</v>
      </c>
    </row>
    <row r="2045" spans="1:4" s="91" customFormat="1" x14ac:dyDescent="0.2">
      <c r="A2045" s="109">
        <v>411400</v>
      </c>
      <c r="B2045" s="110" t="s">
        <v>90</v>
      </c>
      <c r="C2045" s="119">
        <v>25000</v>
      </c>
      <c r="D2045" s="119">
        <v>0</v>
      </c>
    </row>
    <row r="2046" spans="1:4" s="91" customFormat="1" x14ac:dyDescent="0.2">
      <c r="A2046" s="107">
        <v>412000</v>
      </c>
      <c r="B2046" s="112" t="s">
        <v>205</v>
      </c>
      <c r="C2046" s="106">
        <f>SUM(C2047:C2054)</f>
        <v>294700</v>
      </c>
      <c r="D2046" s="106">
        <f>SUM(D2047:D2054)</f>
        <v>0</v>
      </c>
    </row>
    <row r="2047" spans="1:4" s="91" customFormat="1" ht="40.5" x14ac:dyDescent="0.2">
      <c r="A2047" s="109">
        <v>412200</v>
      </c>
      <c r="B2047" s="110" t="s">
        <v>214</v>
      </c>
      <c r="C2047" s="119">
        <v>110000</v>
      </c>
      <c r="D2047" s="119">
        <v>0</v>
      </c>
    </row>
    <row r="2048" spans="1:4" s="91" customFormat="1" x14ac:dyDescent="0.2">
      <c r="A2048" s="109">
        <v>412300</v>
      </c>
      <c r="B2048" s="110" t="s">
        <v>92</v>
      </c>
      <c r="C2048" s="119">
        <v>10000</v>
      </c>
      <c r="D2048" s="119">
        <v>0</v>
      </c>
    </row>
    <row r="2049" spans="1:4" s="91" customFormat="1" x14ac:dyDescent="0.2">
      <c r="A2049" s="109">
        <v>412500</v>
      </c>
      <c r="B2049" s="110" t="s">
        <v>94</v>
      </c>
      <c r="C2049" s="119">
        <v>7000</v>
      </c>
      <c r="D2049" s="119">
        <v>0</v>
      </c>
    </row>
    <row r="2050" spans="1:4" s="91" customFormat="1" x14ac:dyDescent="0.2">
      <c r="A2050" s="109">
        <v>412600</v>
      </c>
      <c r="B2050" s="110" t="s">
        <v>215</v>
      </c>
      <c r="C2050" s="119">
        <v>5000</v>
      </c>
      <c r="D2050" s="119">
        <v>0</v>
      </c>
    </row>
    <row r="2051" spans="1:4" s="91" customFormat="1" x14ac:dyDescent="0.2">
      <c r="A2051" s="109">
        <v>412700</v>
      </c>
      <c r="B2051" s="110" t="s">
        <v>202</v>
      </c>
      <c r="C2051" s="119">
        <v>160000</v>
      </c>
      <c r="D2051" s="119">
        <v>0</v>
      </c>
    </row>
    <row r="2052" spans="1:4" s="91" customFormat="1" x14ac:dyDescent="0.2">
      <c r="A2052" s="109">
        <v>412900</v>
      </c>
      <c r="B2052" s="110" t="s">
        <v>311</v>
      </c>
      <c r="C2052" s="119">
        <v>400</v>
      </c>
      <c r="D2052" s="119">
        <v>0</v>
      </c>
    </row>
    <row r="2053" spans="1:4" s="91" customFormat="1" ht="40.5" x14ac:dyDescent="0.2">
      <c r="A2053" s="109">
        <v>412900</v>
      </c>
      <c r="B2053" s="114" t="s">
        <v>312</v>
      </c>
      <c r="C2053" s="119">
        <v>300</v>
      </c>
      <c r="D2053" s="119">
        <v>0</v>
      </c>
    </row>
    <row r="2054" spans="1:4" s="91" customFormat="1" ht="40.5" x14ac:dyDescent="0.2">
      <c r="A2054" s="109">
        <v>412900</v>
      </c>
      <c r="B2054" s="114" t="s">
        <v>313</v>
      </c>
      <c r="C2054" s="119">
        <v>2000</v>
      </c>
      <c r="D2054" s="119">
        <v>0</v>
      </c>
    </row>
    <row r="2055" spans="1:4" s="116" customFormat="1" x14ac:dyDescent="0.2">
      <c r="A2055" s="107">
        <v>510000</v>
      </c>
      <c r="B2055" s="112" t="s">
        <v>151</v>
      </c>
      <c r="C2055" s="106">
        <f t="shared" ref="C2055" si="563">C2056</f>
        <v>5000</v>
      </c>
      <c r="D2055" s="106">
        <f t="shared" ref="D2055:D2056" si="564">D2056</f>
        <v>0</v>
      </c>
    </row>
    <row r="2056" spans="1:4" s="116" customFormat="1" x14ac:dyDescent="0.2">
      <c r="A2056" s="107">
        <v>511000</v>
      </c>
      <c r="B2056" s="112" t="s">
        <v>152</v>
      </c>
      <c r="C2056" s="106">
        <f>C2057</f>
        <v>5000</v>
      </c>
      <c r="D2056" s="106">
        <f t="shared" si="564"/>
        <v>0</v>
      </c>
    </row>
    <row r="2057" spans="1:4" s="91" customFormat="1" x14ac:dyDescent="0.2">
      <c r="A2057" s="109">
        <v>511300</v>
      </c>
      <c r="B2057" s="110" t="s">
        <v>155</v>
      </c>
      <c r="C2057" s="119">
        <v>5000</v>
      </c>
      <c r="D2057" s="119">
        <v>0</v>
      </c>
    </row>
    <row r="2058" spans="1:4" s="116" customFormat="1" x14ac:dyDescent="0.2">
      <c r="A2058" s="107">
        <v>630000</v>
      </c>
      <c r="B2058" s="112" t="s">
        <v>190</v>
      </c>
      <c r="C2058" s="106">
        <f>C2059+0</f>
        <v>0</v>
      </c>
      <c r="D2058" s="106">
        <f>D2059+0</f>
        <v>20000</v>
      </c>
    </row>
    <row r="2059" spans="1:4" s="116" customFormat="1" x14ac:dyDescent="0.2">
      <c r="A2059" s="107">
        <v>631000</v>
      </c>
      <c r="B2059" s="112" t="s">
        <v>125</v>
      </c>
      <c r="C2059" s="106">
        <f>0+C2060</f>
        <v>0</v>
      </c>
      <c r="D2059" s="106">
        <f>0+D2060</f>
        <v>20000</v>
      </c>
    </row>
    <row r="2060" spans="1:4" s="91" customFormat="1" x14ac:dyDescent="0.2">
      <c r="A2060" s="117">
        <v>631200</v>
      </c>
      <c r="B2060" s="110" t="s">
        <v>193</v>
      </c>
      <c r="C2060" s="119">
        <v>0</v>
      </c>
      <c r="D2060" s="111">
        <v>20000</v>
      </c>
    </row>
    <row r="2061" spans="1:4" s="91" customFormat="1" x14ac:dyDescent="0.2">
      <c r="A2061" s="150"/>
      <c r="B2061" s="144" t="s">
        <v>229</v>
      </c>
      <c r="C2061" s="148">
        <f>C2040+C2055+C2058</f>
        <v>1393500</v>
      </c>
      <c r="D2061" s="148">
        <f>D2040+D2055+D2058</f>
        <v>20000</v>
      </c>
    </row>
    <row r="2062" spans="1:4" s="91" customFormat="1" x14ac:dyDescent="0.2">
      <c r="A2062" s="127"/>
      <c r="B2062" s="105"/>
      <c r="C2062" s="128"/>
      <c r="D2062" s="128"/>
    </row>
    <row r="2063" spans="1:4" s="91" customFormat="1" x14ac:dyDescent="0.2">
      <c r="A2063" s="104"/>
      <c r="B2063" s="105"/>
      <c r="C2063" s="111"/>
      <c r="D2063" s="111"/>
    </row>
    <row r="2064" spans="1:4" s="91" customFormat="1" x14ac:dyDescent="0.2">
      <c r="A2064" s="109" t="s">
        <v>615</v>
      </c>
      <c r="B2064" s="112"/>
      <c r="C2064" s="111"/>
      <c r="D2064" s="111"/>
    </row>
    <row r="2065" spans="1:4" s="91" customFormat="1" x14ac:dyDescent="0.2">
      <c r="A2065" s="109" t="s">
        <v>242</v>
      </c>
      <c r="B2065" s="112"/>
      <c r="C2065" s="111"/>
      <c r="D2065" s="111"/>
    </row>
    <row r="2066" spans="1:4" s="91" customFormat="1" x14ac:dyDescent="0.2">
      <c r="A2066" s="109" t="s">
        <v>377</v>
      </c>
      <c r="B2066" s="112"/>
      <c r="C2066" s="111"/>
      <c r="D2066" s="111"/>
    </row>
    <row r="2067" spans="1:4" s="91" customFormat="1" x14ac:dyDescent="0.2">
      <c r="A2067" s="109" t="s">
        <v>525</v>
      </c>
      <c r="B2067" s="112"/>
      <c r="C2067" s="111"/>
      <c r="D2067" s="111"/>
    </row>
    <row r="2068" spans="1:4" s="91" customFormat="1" x14ac:dyDescent="0.2">
      <c r="A2068" s="109"/>
      <c r="B2068" s="140"/>
      <c r="C2068" s="128"/>
      <c r="D2068" s="128"/>
    </row>
    <row r="2069" spans="1:4" s="91" customFormat="1" x14ac:dyDescent="0.2">
      <c r="A2069" s="107">
        <v>410000</v>
      </c>
      <c r="B2069" s="108" t="s">
        <v>87</v>
      </c>
      <c r="C2069" s="106">
        <f t="shared" ref="C2069" si="565">C2070+C2075</f>
        <v>881100</v>
      </c>
      <c r="D2069" s="106">
        <f t="shared" ref="D2069" si="566">D2070+D2075</f>
        <v>0</v>
      </c>
    </row>
    <row r="2070" spans="1:4" s="91" customFormat="1" x14ac:dyDescent="0.2">
      <c r="A2070" s="107">
        <v>411000</v>
      </c>
      <c r="B2070" s="108" t="s">
        <v>200</v>
      </c>
      <c r="C2070" s="106">
        <f t="shared" ref="C2070" si="567">SUM(C2071:C2074)</f>
        <v>746800</v>
      </c>
      <c r="D2070" s="106">
        <f t="shared" ref="D2070" si="568">SUM(D2071:D2074)</f>
        <v>0</v>
      </c>
    </row>
    <row r="2071" spans="1:4" s="91" customFormat="1" x14ac:dyDescent="0.2">
      <c r="A2071" s="109">
        <v>411100</v>
      </c>
      <c r="B2071" s="110" t="s">
        <v>88</v>
      </c>
      <c r="C2071" s="119">
        <v>700000</v>
      </c>
      <c r="D2071" s="119">
        <v>0</v>
      </c>
    </row>
    <row r="2072" spans="1:4" s="91" customFormat="1" ht="40.5" x14ac:dyDescent="0.2">
      <c r="A2072" s="109">
        <v>411200</v>
      </c>
      <c r="B2072" s="110" t="s">
        <v>213</v>
      </c>
      <c r="C2072" s="119">
        <v>25800</v>
      </c>
      <c r="D2072" s="119">
        <v>0</v>
      </c>
    </row>
    <row r="2073" spans="1:4" s="91" customFormat="1" ht="40.5" x14ac:dyDescent="0.2">
      <c r="A2073" s="109">
        <v>411300</v>
      </c>
      <c r="B2073" s="110" t="s">
        <v>89</v>
      </c>
      <c r="C2073" s="119">
        <v>2500</v>
      </c>
      <c r="D2073" s="119">
        <v>0</v>
      </c>
    </row>
    <row r="2074" spans="1:4" s="91" customFormat="1" x14ac:dyDescent="0.2">
      <c r="A2074" s="109">
        <v>411400</v>
      </c>
      <c r="B2074" s="110" t="s">
        <v>90</v>
      </c>
      <c r="C2074" s="119">
        <v>18500</v>
      </c>
      <c r="D2074" s="119">
        <v>0</v>
      </c>
    </row>
    <row r="2075" spans="1:4" s="91" customFormat="1" x14ac:dyDescent="0.2">
      <c r="A2075" s="107">
        <v>412000</v>
      </c>
      <c r="B2075" s="112" t="s">
        <v>205</v>
      </c>
      <c r="C2075" s="106">
        <f>SUM(C2076:C2084)</f>
        <v>134300</v>
      </c>
      <c r="D2075" s="106">
        <f>SUM(D2076:D2084)</f>
        <v>0</v>
      </c>
    </row>
    <row r="2076" spans="1:4" s="91" customFormat="1" ht="40.5" x14ac:dyDescent="0.2">
      <c r="A2076" s="109">
        <v>412200</v>
      </c>
      <c r="B2076" s="110" t="s">
        <v>214</v>
      </c>
      <c r="C2076" s="119">
        <v>43400</v>
      </c>
      <c r="D2076" s="119">
        <v>0</v>
      </c>
    </row>
    <row r="2077" spans="1:4" s="91" customFormat="1" x14ac:dyDescent="0.2">
      <c r="A2077" s="109">
        <v>412300</v>
      </c>
      <c r="B2077" s="110" t="s">
        <v>92</v>
      </c>
      <c r="C2077" s="119">
        <v>8200</v>
      </c>
      <c r="D2077" s="119">
        <v>0</v>
      </c>
    </row>
    <row r="2078" spans="1:4" s="91" customFormat="1" x14ac:dyDescent="0.2">
      <c r="A2078" s="109">
        <v>412500</v>
      </c>
      <c r="B2078" s="110" t="s">
        <v>94</v>
      </c>
      <c r="C2078" s="119">
        <v>3000</v>
      </c>
      <c r="D2078" s="119">
        <v>0</v>
      </c>
    </row>
    <row r="2079" spans="1:4" s="91" customFormat="1" x14ac:dyDescent="0.2">
      <c r="A2079" s="109">
        <v>412600</v>
      </c>
      <c r="B2079" s="110" t="s">
        <v>215</v>
      </c>
      <c r="C2079" s="119">
        <v>7999.9999999999964</v>
      </c>
      <c r="D2079" s="119">
        <v>0</v>
      </c>
    </row>
    <row r="2080" spans="1:4" s="91" customFormat="1" x14ac:dyDescent="0.2">
      <c r="A2080" s="109">
        <v>412700</v>
      </c>
      <c r="B2080" s="110" t="s">
        <v>202</v>
      </c>
      <c r="C2080" s="119">
        <v>60100</v>
      </c>
      <c r="D2080" s="119">
        <v>0</v>
      </c>
    </row>
    <row r="2081" spans="1:4" s="91" customFormat="1" x14ac:dyDescent="0.2">
      <c r="A2081" s="109">
        <v>412900</v>
      </c>
      <c r="B2081" s="114" t="s">
        <v>294</v>
      </c>
      <c r="C2081" s="119">
        <v>6500</v>
      </c>
      <c r="D2081" s="119">
        <v>0</v>
      </c>
    </row>
    <row r="2082" spans="1:4" s="91" customFormat="1" ht="40.5" x14ac:dyDescent="0.2">
      <c r="A2082" s="109">
        <v>412900</v>
      </c>
      <c r="B2082" s="114" t="s">
        <v>312</v>
      </c>
      <c r="C2082" s="119">
        <v>500</v>
      </c>
      <c r="D2082" s="119">
        <v>0</v>
      </c>
    </row>
    <row r="2083" spans="1:4" s="91" customFormat="1" ht="40.5" x14ac:dyDescent="0.2">
      <c r="A2083" s="109">
        <v>412900</v>
      </c>
      <c r="B2083" s="114" t="s">
        <v>313</v>
      </c>
      <c r="C2083" s="119">
        <v>1500</v>
      </c>
      <c r="D2083" s="119">
        <v>0</v>
      </c>
    </row>
    <row r="2084" spans="1:4" s="91" customFormat="1" x14ac:dyDescent="0.2">
      <c r="A2084" s="109">
        <v>412900</v>
      </c>
      <c r="B2084" s="110" t="s">
        <v>296</v>
      </c>
      <c r="C2084" s="119">
        <v>3100</v>
      </c>
      <c r="D2084" s="119">
        <v>0</v>
      </c>
    </row>
    <row r="2085" spans="1:4" s="116" customFormat="1" x14ac:dyDescent="0.2">
      <c r="A2085" s="107">
        <v>510000</v>
      </c>
      <c r="B2085" s="112" t="s">
        <v>151</v>
      </c>
      <c r="C2085" s="106">
        <f t="shared" ref="C2085:C2086" si="569">C2086</f>
        <v>4000</v>
      </c>
      <c r="D2085" s="106">
        <f>D2086+D2088</f>
        <v>0</v>
      </c>
    </row>
    <row r="2086" spans="1:4" s="116" customFormat="1" x14ac:dyDescent="0.2">
      <c r="A2086" s="107">
        <v>511000</v>
      </c>
      <c r="B2086" s="112" t="s">
        <v>152</v>
      </c>
      <c r="C2086" s="106">
        <f t="shared" si="569"/>
        <v>4000</v>
      </c>
      <c r="D2086" s="106">
        <f>D2087+0</f>
        <v>0</v>
      </c>
    </row>
    <row r="2087" spans="1:4" s="91" customFormat="1" x14ac:dyDescent="0.2">
      <c r="A2087" s="109">
        <v>511300</v>
      </c>
      <c r="B2087" s="110" t="s">
        <v>155</v>
      </c>
      <c r="C2087" s="119">
        <v>4000</v>
      </c>
      <c r="D2087" s="119">
        <v>0</v>
      </c>
    </row>
    <row r="2088" spans="1:4" s="116" customFormat="1" ht="40.5" x14ac:dyDescent="0.2">
      <c r="A2088" s="107">
        <v>516000</v>
      </c>
      <c r="B2088" s="112" t="s">
        <v>162</v>
      </c>
      <c r="C2088" s="106"/>
      <c r="D2088" s="106">
        <f>0</f>
        <v>0</v>
      </c>
    </row>
    <row r="2089" spans="1:4" s="116" customFormat="1" x14ac:dyDescent="0.2">
      <c r="A2089" s="107">
        <v>630000</v>
      </c>
      <c r="B2089" s="112" t="s">
        <v>190</v>
      </c>
      <c r="C2089" s="106">
        <f>C2090+C2092</f>
        <v>18000</v>
      </c>
      <c r="D2089" s="106">
        <f>D2090+D2092</f>
        <v>2000</v>
      </c>
    </row>
    <row r="2090" spans="1:4" s="116" customFormat="1" x14ac:dyDescent="0.2">
      <c r="A2090" s="107">
        <v>631000</v>
      </c>
      <c r="B2090" s="112" t="s">
        <v>125</v>
      </c>
      <c r="C2090" s="106">
        <f>0+C2091</f>
        <v>0</v>
      </c>
      <c r="D2090" s="106">
        <f>0+D2091</f>
        <v>2000</v>
      </c>
    </row>
    <row r="2091" spans="1:4" s="91" customFormat="1" x14ac:dyDescent="0.2">
      <c r="A2091" s="117">
        <v>631200</v>
      </c>
      <c r="B2091" s="110" t="s">
        <v>193</v>
      </c>
      <c r="C2091" s="119">
        <v>0</v>
      </c>
      <c r="D2091" s="111">
        <v>2000</v>
      </c>
    </row>
    <row r="2092" spans="1:4" s="116" customFormat="1" ht="40.5" x14ac:dyDescent="0.2">
      <c r="A2092" s="107">
        <v>638000</v>
      </c>
      <c r="B2092" s="112" t="s">
        <v>126</v>
      </c>
      <c r="C2092" s="106">
        <f t="shared" ref="C2092" si="570">C2093</f>
        <v>18000</v>
      </c>
      <c r="D2092" s="106">
        <f t="shared" ref="D2092" si="571">D2093</f>
        <v>0</v>
      </c>
    </row>
    <row r="2093" spans="1:4" s="91" customFormat="1" x14ac:dyDescent="0.2">
      <c r="A2093" s="109">
        <v>638100</v>
      </c>
      <c r="B2093" s="110" t="s">
        <v>195</v>
      </c>
      <c r="C2093" s="119">
        <v>18000</v>
      </c>
      <c r="D2093" s="119">
        <v>0</v>
      </c>
    </row>
    <row r="2094" spans="1:4" s="91" customFormat="1" x14ac:dyDescent="0.2">
      <c r="A2094" s="150"/>
      <c r="B2094" s="144" t="s">
        <v>229</v>
      </c>
      <c r="C2094" s="148">
        <f>C2069+C2085+C2089</f>
        <v>903100</v>
      </c>
      <c r="D2094" s="148">
        <f>D2069+D2085+D2089</f>
        <v>2000</v>
      </c>
    </row>
    <row r="2095" spans="1:4" s="91" customFormat="1" x14ac:dyDescent="0.2">
      <c r="A2095" s="101"/>
      <c r="B2095" s="110"/>
      <c r="C2095" s="111"/>
      <c r="D2095" s="111"/>
    </row>
    <row r="2096" spans="1:4" s="91" customFormat="1" x14ac:dyDescent="0.2">
      <c r="A2096" s="104"/>
      <c r="B2096" s="105"/>
      <c r="C2096" s="111"/>
      <c r="D2096" s="111"/>
    </row>
    <row r="2097" spans="1:4" s="91" customFormat="1" x14ac:dyDescent="0.2">
      <c r="A2097" s="109" t="s">
        <v>616</v>
      </c>
      <c r="B2097" s="112"/>
      <c r="C2097" s="111"/>
      <c r="D2097" s="111"/>
    </row>
    <row r="2098" spans="1:4" s="91" customFormat="1" x14ac:dyDescent="0.2">
      <c r="A2098" s="109" t="s">
        <v>242</v>
      </c>
      <c r="B2098" s="112"/>
      <c r="C2098" s="111"/>
      <c r="D2098" s="111"/>
    </row>
    <row r="2099" spans="1:4" s="91" customFormat="1" x14ac:dyDescent="0.2">
      <c r="A2099" s="109" t="s">
        <v>378</v>
      </c>
      <c r="B2099" s="112"/>
      <c r="C2099" s="111"/>
      <c r="D2099" s="111"/>
    </row>
    <row r="2100" spans="1:4" s="91" customFormat="1" x14ac:dyDescent="0.2">
      <c r="A2100" s="109" t="s">
        <v>525</v>
      </c>
      <c r="B2100" s="112"/>
      <c r="C2100" s="111"/>
      <c r="D2100" s="111"/>
    </row>
    <row r="2101" spans="1:4" s="91" customFormat="1" x14ac:dyDescent="0.2">
      <c r="A2101" s="109"/>
      <c r="B2101" s="140"/>
      <c r="C2101" s="128"/>
      <c r="D2101" s="128"/>
    </row>
    <row r="2102" spans="1:4" s="91" customFormat="1" x14ac:dyDescent="0.2">
      <c r="A2102" s="107">
        <v>410000</v>
      </c>
      <c r="B2102" s="108" t="s">
        <v>87</v>
      </c>
      <c r="C2102" s="106">
        <f>C2103+C2108+C2121</f>
        <v>8189000</v>
      </c>
      <c r="D2102" s="106">
        <f>D2103+D2108+D2121</f>
        <v>249200</v>
      </c>
    </row>
    <row r="2103" spans="1:4" s="91" customFormat="1" x14ac:dyDescent="0.2">
      <c r="A2103" s="107">
        <v>411000</v>
      </c>
      <c r="B2103" s="108" t="s">
        <v>200</v>
      </c>
      <c r="C2103" s="106">
        <f t="shared" ref="C2103" si="572">SUM(C2104:C2107)</f>
        <v>7236000</v>
      </c>
      <c r="D2103" s="106">
        <f t="shared" ref="D2103" si="573">SUM(D2104:D2107)</f>
        <v>0</v>
      </c>
    </row>
    <row r="2104" spans="1:4" s="91" customFormat="1" x14ac:dyDescent="0.2">
      <c r="A2104" s="109">
        <v>411100</v>
      </c>
      <c r="B2104" s="110" t="s">
        <v>88</v>
      </c>
      <c r="C2104" s="119">
        <v>6660000</v>
      </c>
      <c r="D2104" s="119">
        <v>0</v>
      </c>
    </row>
    <row r="2105" spans="1:4" s="91" customFormat="1" ht="40.5" x14ac:dyDescent="0.2">
      <c r="A2105" s="109">
        <v>411200</v>
      </c>
      <c r="B2105" s="110" t="s">
        <v>213</v>
      </c>
      <c r="C2105" s="119">
        <v>200000</v>
      </c>
      <c r="D2105" s="119">
        <v>0</v>
      </c>
    </row>
    <row r="2106" spans="1:4" s="91" customFormat="1" ht="40.5" x14ac:dyDescent="0.2">
      <c r="A2106" s="109">
        <v>411300</v>
      </c>
      <c r="B2106" s="110" t="s">
        <v>89</v>
      </c>
      <c r="C2106" s="119">
        <v>276000</v>
      </c>
      <c r="D2106" s="119">
        <v>0</v>
      </c>
    </row>
    <row r="2107" spans="1:4" s="91" customFormat="1" x14ac:dyDescent="0.2">
      <c r="A2107" s="109">
        <v>411400</v>
      </c>
      <c r="B2107" s="110" t="s">
        <v>90</v>
      </c>
      <c r="C2107" s="119">
        <v>100000</v>
      </c>
      <c r="D2107" s="119">
        <v>0</v>
      </c>
    </row>
    <row r="2108" spans="1:4" s="91" customFormat="1" x14ac:dyDescent="0.2">
      <c r="A2108" s="107">
        <v>412000</v>
      </c>
      <c r="B2108" s="112" t="s">
        <v>205</v>
      </c>
      <c r="C2108" s="106">
        <f>SUM(C2109:C2120)</f>
        <v>924000</v>
      </c>
      <c r="D2108" s="106">
        <f>SUM(D2109:D2120)</f>
        <v>249200</v>
      </c>
    </row>
    <row r="2109" spans="1:4" s="91" customFormat="1" x14ac:dyDescent="0.2">
      <c r="A2109" s="117">
        <v>412100</v>
      </c>
      <c r="B2109" s="110" t="s">
        <v>91</v>
      </c>
      <c r="C2109" s="119">
        <v>0</v>
      </c>
      <c r="D2109" s="111">
        <v>7700</v>
      </c>
    </row>
    <row r="2110" spans="1:4" s="91" customFormat="1" ht="40.5" x14ac:dyDescent="0.2">
      <c r="A2110" s="109">
        <v>412200</v>
      </c>
      <c r="B2110" s="110" t="s">
        <v>214</v>
      </c>
      <c r="C2110" s="119">
        <v>480000</v>
      </c>
      <c r="D2110" s="111">
        <v>119000</v>
      </c>
    </row>
    <row r="2111" spans="1:4" s="91" customFormat="1" x14ac:dyDescent="0.2">
      <c r="A2111" s="109">
        <v>412300</v>
      </c>
      <c r="B2111" s="110" t="s">
        <v>92</v>
      </c>
      <c r="C2111" s="119">
        <v>65000</v>
      </c>
      <c r="D2111" s="111">
        <v>4000</v>
      </c>
    </row>
    <row r="2112" spans="1:4" s="91" customFormat="1" x14ac:dyDescent="0.2">
      <c r="A2112" s="109">
        <v>412400</v>
      </c>
      <c r="B2112" s="110" t="s">
        <v>93</v>
      </c>
      <c r="C2112" s="119">
        <v>80000</v>
      </c>
      <c r="D2112" s="111">
        <v>9000</v>
      </c>
    </row>
    <row r="2113" spans="1:4" s="91" customFormat="1" x14ac:dyDescent="0.2">
      <c r="A2113" s="109">
        <v>412500</v>
      </c>
      <c r="B2113" s="110" t="s">
        <v>94</v>
      </c>
      <c r="C2113" s="119">
        <v>51000</v>
      </c>
      <c r="D2113" s="111">
        <v>19000</v>
      </c>
    </row>
    <row r="2114" spans="1:4" s="91" customFormat="1" x14ac:dyDescent="0.2">
      <c r="A2114" s="109">
        <v>412600</v>
      </c>
      <c r="B2114" s="110" t="s">
        <v>215</v>
      </c>
      <c r="C2114" s="119">
        <v>60000</v>
      </c>
      <c r="D2114" s="111">
        <v>1000</v>
      </c>
    </row>
    <row r="2115" spans="1:4" s="91" customFormat="1" x14ac:dyDescent="0.2">
      <c r="A2115" s="109">
        <v>412700</v>
      </c>
      <c r="B2115" s="110" t="s">
        <v>202</v>
      </c>
      <c r="C2115" s="119">
        <v>125000</v>
      </c>
      <c r="D2115" s="111">
        <v>19000</v>
      </c>
    </row>
    <row r="2116" spans="1:4" s="91" customFormat="1" ht="40.5" x14ac:dyDescent="0.2">
      <c r="A2116" s="109">
        <v>412800</v>
      </c>
      <c r="B2116" s="110" t="s">
        <v>216</v>
      </c>
      <c r="C2116" s="119">
        <v>0</v>
      </c>
      <c r="D2116" s="111">
        <v>2000</v>
      </c>
    </row>
    <row r="2117" spans="1:4" s="91" customFormat="1" x14ac:dyDescent="0.2">
      <c r="A2117" s="109">
        <v>412900</v>
      </c>
      <c r="B2117" s="114" t="s">
        <v>294</v>
      </c>
      <c r="C2117" s="119">
        <v>43000</v>
      </c>
      <c r="D2117" s="111">
        <v>0</v>
      </c>
    </row>
    <row r="2118" spans="1:4" s="91" customFormat="1" ht="40.5" x14ac:dyDescent="0.2">
      <c r="A2118" s="109">
        <v>412900</v>
      </c>
      <c r="B2118" s="114" t="s">
        <v>312</v>
      </c>
      <c r="C2118" s="119">
        <v>6000</v>
      </c>
      <c r="D2118" s="111">
        <v>0</v>
      </c>
    </row>
    <row r="2119" spans="1:4" s="91" customFormat="1" ht="40.5" x14ac:dyDescent="0.2">
      <c r="A2119" s="109">
        <v>412900</v>
      </c>
      <c r="B2119" s="114" t="s">
        <v>313</v>
      </c>
      <c r="C2119" s="119">
        <v>12000</v>
      </c>
      <c r="D2119" s="111">
        <v>0</v>
      </c>
    </row>
    <row r="2120" spans="1:4" s="91" customFormat="1" x14ac:dyDescent="0.2">
      <c r="A2120" s="109">
        <v>412900</v>
      </c>
      <c r="B2120" s="110" t="s">
        <v>296</v>
      </c>
      <c r="C2120" s="119">
        <v>2000</v>
      </c>
      <c r="D2120" s="111">
        <v>68500</v>
      </c>
    </row>
    <row r="2121" spans="1:4" s="116" customFormat="1" ht="40.5" x14ac:dyDescent="0.2">
      <c r="A2121" s="107">
        <v>418000</v>
      </c>
      <c r="B2121" s="112" t="s">
        <v>209</v>
      </c>
      <c r="C2121" s="106">
        <f t="shared" ref="C2121" si="574">C2122</f>
        <v>29000</v>
      </c>
      <c r="D2121" s="106">
        <f t="shared" ref="D2121" si="575">D2122</f>
        <v>0</v>
      </c>
    </row>
    <row r="2122" spans="1:4" s="91" customFormat="1" x14ac:dyDescent="0.2">
      <c r="A2122" s="109">
        <v>418400</v>
      </c>
      <c r="B2122" s="110" t="s">
        <v>146</v>
      </c>
      <c r="C2122" s="119">
        <v>29000</v>
      </c>
      <c r="D2122" s="111">
        <v>0</v>
      </c>
    </row>
    <row r="2123" spans="1:4" s="91" customFormat="1" x14ac:dyDescent="0.2">
      <c r="A2123" s="107">
        <v>510000</v>
      </c>
      <c r="B2123" s="112" t="s">
        <v>151</v>
      </c>
      <c r="C2123" s="106">
        <f>C2124+C2128+0</f>
        <v>881000</v>
      </c>
      <c r="D2123" s="106">
        <f>D2124+D2128+0</f>
        <v>507800</v>
      </c>
    </row>
    <row r="2124" spans="1:4" s="91" customFormat="1" x14ac:dyDescent="0.2">
      <c r="A2124" s="107">
        <v>511000</v>
      </c>
      <c r="B2124" s="112" t="s">
        <v>152</v>
      </c>
      <c r="C2124" s="106">
        <f>SUM(C2125:C2127)</f>
        <v>81000</v>
      </c>
      <c r="D2124" s="106">
        <f>SUM(D2125:D2127)</f>
        <v>27800</v>
      </c>
    </row>
    <row r="2125" spans="1:4" s="91" customFormat="1" ht="40.5" x14ac:dyDescent="0.2">
      <c r="A2125" s="109">
        <v>511200</v>
      </c>
      <c r="B2125" s="110" t="s">
        <v>154</v>
      </c>
      <c r="C2125" s="119">
        <v>51000</v>
      </c>
      <c r="D2125" s="111">
        <v>0</v>
      </c>
    </row>
    <row r="2126" spans="1:4" s="91" customFormat="1" x14ac:dyDescent="0.2">
      <c r="A2126" s="109">
        <v>511300</v>
      </c>
      <c r="B2126" s="110" t="s">
        <v>155</v>
      </c>
      <c r="C2126" s="119">
        <v>30000</v>
      </c>
      <c r="D2126" s="111">
        <v>26800</v>
      </c>
    </row>
    <row r="2127" spans="1:4" s="91" customFormat="1" x14ac:dyDescent="0.2">
      <c r="A2127" s="109">
        <v>511500</v>
      </c>
      <c r="B2127" s="110" t="s">
        <v>221</v>
      </c>
      <c r="C2127" s="119">
        <v>0</v>
      </c>
      <c r="D2127" s="111">
        <v>1000</v>
      </c>
    </row>
    <row r="2128" spans="1:4" s="116" customFormat="1" ht="40.5" x14ac:dyDescent="0.2">
      <c r="A2128" s="107">
        <v>516000</v>
      </c>
      <c r="B2128" s="112" t="s">
        <v>162</v>
      </c>
      <c r="C2128" s="106">
        <f t="shared" ref="C2128" si="576">C2129</f>
        <v>800000</v>
      </c>
      <c r="D2128" s="106">
        <f t="shared" ref="D2128" si="577">D2129</f>
        <v>480000</v>
      </c>
    </row>
    <row r="2129" spans="1:4" s="91" customFormat="1" x14ac:dyDescent="0.2">
      <c r="A2129" s="109">
        <v>516100</v>
      </c>
      <c r="B2129" s="110" t="s">
        <v>162</v>
      </c>
      <c r="C2129" s="119">
        <v>800000</v>
      </c>
      <c r="D2129" s="111">
        <v>480000</v>
      </c>
    </row>
    <row r="2130" spans="1:4" s="116" customFormat="1" ht="40.5" x14ac:dyDescent="0.2">
      <c r="A2130" s="107">
        <v>580000</v>
      </c>
      <c r="B2130" s="112" t="s">
        <v>164</v>
      </c>
      <c r="C2130" s="106">
        <f t="shared" ref="C2130:C2131" si="578">C2131</f>
        <v>170000</v>
      </c>
      <c r="D2130" s="106">
        <f t="shared" ref="D2130:D2131" si="579">D2131</f>
        <v>0</v>
      </c>
    </row>
    <row r="2131" spans="1:4" s="116" customFormat="1" ht="40.5" x14ac:dyDescent="0.2">
      <c r="A2131" s="107">
        <v>581000</v>
      </c>
      <c r="B2131" s="112" t="s">
        <v>165</v>
      </c>
      <c r="C2131" s="106">
        <f t="shared" si="578"/>
        <v>170000</v>
      </c>
      <c r="D2131" s="106">
        <f t="shared" si="579"/>
        <v>0</v>
      </c>
    </row>
    <row r="2132" spans="1:4" s="91" customFormat="1" ht="40.5" x14ac:dyDescent="0.2">
      <c r="A2132" s="109">
        <v>581200</v>
      </c>
      <c r="B2132" s="110" t="s">
        <v>166</v>
      </c>
      <c r="C2132" s="119">
        <v>170000</v>
      </c>
      <c r="D2132" s="111">
        <v>0</v>
      </c>
    </row>
    <row r="2133" spans="1:4" s="116" customFormat="1" x14ac:dyDescent="0.2">
      <c r="A2133" s="107">
        <v>630000</v>
      </c>
      <c r="B2133" s="112" t="s">
        <v>190</v>
      </c>
      <c r="C2133" s="106">
        <f t="shared" ref="C2133" si="580">C2134+C2137</f>
        <v>90000</v>
      </c>
      <c r="D2133" s="106">
        <f t="shared" ref="D2133" si="581">D2134+D2137</f>
        <v>177200</v>
      </c>
    </row>
    <row r="2134" spans="1:4" s="116" customFormat="1" x14ac:dyDescent="0.2">
      <c r="A2134" s="107">
        <v>631000</v>
      </c>
      <c r="B2134" s="112" t="s">
        <v>125</v>
      </c>
      <c r="C2134" s="106">
        <f t="shared" ref="C2134" si="582">C2136</f>
        <v>0</v>
      </c>
      <c r="D2134" s="106">
        <f>D2136+D2135</f>
        <v>177200</v>
      </c>
    </row>
    <row r="2135" spans="1:4" s="91" customFormat="1" x14ac:dyDescent="0.2">
      <c r="A2135" s="117">
        <v>631100</v>
      </c>
      <c r="B2135" s="110" t="s">
        <v>192</v>
      </c>
      <c r="C2135" s="119">
        <v>0</v>
      </c>
      <c r="D2135" s="111">
        <v>130000</v>
      </c>
    </row>
    <row r="2136" spans="1:4" s="91" customFormat="1" x14ac:dyDescent="0.2">
      <c r="A2136" s="117">
        <v>631900</v>
      </c>
      <c r="B2136" s="110" t="s">
        <v>328</v>
      </c>
      <c r="C2136" s="119">
        <v>0</v>
      </c>
      <c r="D2136" s="111">
        <v>47200</v>
      </c>
    </row>
    <row r="2137" spans="1:4" s="116" customFormat="1" ht="40.5" x14ac:dyDescent="0.2">
      <c r="A2137" s="107">
        <v>638000</v>
      </c>
      <c r="B2137" s="112" t="s">
        <v>126</v>
      </c>
      <c r="C2137" s="106">
        <f t="shared" ref="C2137" si="583">C2138</f>
        <v>90000</v>
      </c>
      <c r="D2137" s="106">
        <f t="shared" ref="D2137" si="584">D2138</f>
        <v>0</v>
      </c>
    </row>
    <row r="2138" spans="1:4" s="91" customFormat="1" x14ac:dyDescent="0.2">
      <c r="A2138" s="109">
        <v>638100</v>
      </c>
      <c r="B2138" s="110" t="s">
        <v>195</v>
      </c>
      <c r="C2138" s="119">
        <v>90000</v>
      </c>
      <c r="D2138" s="111">
        <v>0</v>
      </c>
    </row>
    <row r="2139" spans="1:4" s="91" customFormat="1" x14ac:dyDescent="0.2">
      <c r="A2139" s="150"/>
      <c r="B2139" s="144" t="s">
        <v>229</v>
      </c>
      <c r="C2139" s="148">
        <f>C2102+C2123+C2130+C2133</f>
        <v>9330000</v>
      </c>
      <c r="D2139" s="148">
        <f>D2102+D2123+D2130+D2133</f>
        <v>934200</v>
      </c>
    </row>
    <row r="2140" spans="1:4" s="91" customFormat="1" x14ac:dyDescent="0.2">
      <c r="A2140" s="127"/>
      <c r="B2140" s="105"/>
      <c r="C2140" s="128"/>
      <c r="D2140" s="128"/>
    </row>
    <row r="2141" spans="1:4" s="91" customFormat="1" x14ac:dyDescent="0.2">
      <c r="A2141" s="104"/>
      <c r="B2141" s="105"/>
      <c r="C2141" s="111"/>
      <c r="D2141" s="111"/>
    </row>
    <row r="2142" spans="1:4" s="91" customFormat="1" x14ac:dyDescent="0.2">
      <c r="A2142" s="109" t="s">
        <v>617</v>
      </c>
      <c r="B2142" s="112"/>
      <c r="C2142" s="111"/>
      <c r="D2142" s="111"/>
    </row>
    <row r="2143" spans="1:4" s="91" customFormat="1" x14ac:dyDescent="0.2">
      <c r="A2143" s="109" t="s">
        <v>242</v>
      </c>
      <c r="B2143" s="112"/>
      <c r="C2143" s="111"/>
      <c r="D2143" s="111"/>
    </row>
    <row r="2144" spans="1:4" s="91" customFormat="1" x14ac:dyDescent="0.2">
      <c r="A2144" s="109" t="s">
        <v>379</v>
      </c>
      <c r="B2144" s="112"/>
      <c r="C2144" s="111"/>
      <c r="D2144" s="111"/>
    </row>
    <row r="2145" spans="1:4" s="91" customFormat="1" x14ac:dyDescent="0.2">
      <c r="A2145" s="109" t="s">
        <v>525</v>
      </c>
      <c r="B2145" s="112"/>
      <c r="C2145" s="111"/>
      <c r="D2145" s="111"/>
    </row>
    <row r="2146" spans="1:4" s="91" customFormat="1" x14ac:dyDescent="0.2">
      <c r="A2146" s="109"/>
      <c r="B2146" s="140"/>
      <c r="C2146" s="128"/>
      <c r="D2146" s="128"/>
    </row>
    <row r="2147" spans="1:4" s="91" customFormat="1" x14ac:dyDescent="0.2">
      <c r="A2147" s="107">
        <v>410000</v>
      </c>
      <c r="B2147" s="108" t="s">
        <v>87</v>
      </c>
      <c r="C2147" s="106">
        <f>C2148+C2153+C2166+C2168</f>
        <v>8552000</v>
      </c>
      <c r="D2147" s="106">
        <f>D2148+D2153+D2166+D2168</f>
        <v>422100</v>
      </c>
    </row>
    <row r="2148" spans="1:4" s="91" customFormat="1" x14ac:dyDescent="0.2">
      <c r="A2148" s="107">
        <v>411000</v>
      </c>
      <c r="B2148" s="108" t="s">
        <v>200</v>
      </c>
      <c r="C2148" s="106">
        <f t="shared" ref="C2148" si="585">SUM(C2149:C2152)</f>
        <v>7292500</v>
      </c>
      <c r="D2148" s="106">
        <f t="shared" ref="D2148" si="586">SUM(D2149:D2152)</f>
        <v>0</v>
      </c>
    </row>
    <row r="2149" spans="1:4" s="91" customFormat="1" x14ac:dyDescent="0.2">
      <c r="A2149" s="109">
        <v>411100</v>
      </c>
      <c r="B2149" s="110" t="s">
        <v>88</v>
      </c>
      <c r="C2149" s="119">
        <v>6900000</v>
      </c>
      <c r="D2149" s="119">
        <v>0</v>
      </c>
    </row>
    <row r="2150" spans="1:4" s="91" customFormat="1" ht="40.5" x14ac:dyDescent="0.2">
      <c r="A2150" s="109">
        <v>411200</v>
      </c>
      <c r="B2150" s="110" t="s">
        <v>213</v>
      </c>
      <c r="C2150" s="119">
        <v>120000</v>
      </c>
      <c r="D2150" s="119">
        <v>0</v>
      </c>
    </row>
    <row r="2151" spans="1:4" s="91" customFormat="1" ht="40.5" x14ac:dyDescent="0.2">
      <c r="A2151" s="109">
        <v>411300</v>
      </c>
      <c r="B2151" s="110" t="s">
        <v>89</v>
      </c>
      <c r="C2151" s="119">
        <v>172500</v>
      </c>
      <c r="D2151" s="119">
        <v>0</v>
      </c>
    </row>
    <row r="2152" spans="1:4" s="91" customFormat="1" x14ac:dyDescent="0.2">
      <c r="A2152" s="109">
        <v>411400</v>
      </c>
      <c r="B2152" s="110" t="s">
        <v>90</v>
      </c>
      <c r="C2152" s="119">
        <v>100000</v>
      </c>
      <c r="D2152" s="119">
        <v>0</v>
      </c>
    </row>
    <row r="2153" spans="1:4" s="91" customFormat="1" x14ac:dyDescent="0.2">
      <c r="A2153" s="107">
        <v>412000</v>
      </c>
      <c r="B2153" s="112" t="s">
        <v>205</v>
      </c>
      <c r="C2153" s="106">
        <f>SUM(C2154:C2165)</f>
        <v>1204500</v>
      </c>
      <c r="D2153" s="106">
        <f>SUM(D2154:D2165)</f>
        <v>402100</v>
      </c>
    </row>
    <row r="2154" spans="1:4" s="91" customFormat="1" x14ac:dyDescent="0.2">
      <c r="A2154" s="109">
        <v>412100</v>
      </c>
      <c r="B2154" s="110" t="s">
        <v>91</v>
      </c>
      <c r="C2154" s="119">
        <v>0</v>
      </c>
      <c r="D2154" s="119">
        <v>0</v>
      </c>
    </row>
    <row r="2155" spans="1:4" s="91" customFormat="1" ht="40.5" x14ac:dyDescent="0.2">
      <c r="A2155" s="109">
        <v>412200</v>
      </c>
      <c r="B2155" s="110" t="s">
        <v>214</v>
      </c>
      <c r="C2155" s="119">
        <v>800000</v>
      </c>
      <c r="D2155" s="111">
        <v>180100</v>
      </c>
    </row>
    <row r="2156" spans="1:4" s="91" customFormat="1" x14ac:dyDescent="0.2">
      <c r="A2156" s="109">
        <v>412300</v>
      </c>
      <c r="B2156" s="110" t="s">
        <v>92</v>
      </c>
      <c r="C2156" s="119">
        <v>45000</v>
      </c>
      <c r="D2156" s="111">
        <v>4700</v>
      </c>
    </row>
    <row r="2157" spans="1:4" s="91" customFormat="1" x14ac:dyDescent="0.2">
      <c r="A2157" s="109">
        <v>412400</v>
      </c>
      <c r="B2157" s="110" t="s">
        <v>93</v>
      </c>
      <c r="C2157" s="119">
        <v>80000</v>
      </c>
      <c r="D2157" s="111">
        <v>4200</v>
      </c>
    </row>
    <row r="2158" spans="1:4" s="91" customFormat="1" x14ac:dyDescent="0.2">
      <c r="A2158" s="109">
        <v>412500</v>
      </c>
      <c r="B2158" s="110" t="s">
        <v>94</v>
      </c>
      <c r="C2158" s="119">
        <v>17000</v>
      </c>
      <c r="D2158" s="111">
        <v>13500</v>
      </c>
    </row>
    <row r="2159" spans="1:4" s="91" customFormat="1" x14ac:dyDescent="0.2">
      <c r="A2159" s="109">
        <v>412600</v>
      </c>
      <c r="B2159" s="110" t="s">
        <v>215</v>
      </c>
      <c r="C2159" s="119">
        <v>16999.999999999996</v>
      </c>
      <c r="D2159" s="111">
        <v>3000</v>
      </c>
    </row>
    <row r="2160" spans="1:4" s="91" customFormat="1" x14ac:dyDescent="0.2">
      <c r="A2160" s="109">
        <v>412700</v>
      </c>
      <c r="B2160" s="110" t="s">
        <v>202</v>
      </c>
      <c r="C2160" s="119">
        <v>160000</v>
      </c>
      <c r="D2160" s="111">
        <v>43000</v>
      </c>
    </row>
    <row r="2161" spans="1:4" s="91" customFormat="1" ht="40.5" x14ac:dyDescent="0.2">
      <c r="A2161" s="109">
        <v>412800</v>
      </c>
      <c r="B2161" s="110" t="s">
        <v>216</v>
      </c>
      <c r="C2161" s="119">
        <v>0</v>
      </c>
      <c r="D2161" s="111">
        <v>1000</v>
      </c>
    </row>
    <row r="2162" spans="1:4" s="91" customFormat="1" x14ac:dyDescent="0.2">
      <c r="A2162" s="109">
        <v>412900</v>
      </c>
      <c r="B2162" s="114" t="s">
        <v>294</v>
      </c>
      <c r="C2162" s="119">
        <v>60000</v>
      </c>
      <c r="D2162" s="119">
        <v>0</v>
      </c>
    </row>
    <row r="2163" spans="1:4" s="91" customFormat="1" ht="40.5" x14ac:dyDescent="0.2">
      <c r="A2163" s="109">
        <v>412900</v>
      </c>
      <c r="B2163" s="114" t="s">
        <v>312</v>
      </c>
      <c r="C2163" s="119">
        <v>8500</v>
      </c>
      <c r="D2163" s="119">
        <v>0</v>
      </c>
    </row>
    <row r="2164" spans="1:4" s="91" customFormat="1" ht="40.5" x14ac:dyDescent="0.2">
      <c r="A2164" s="109">
        <v>412900</v>
      </c>
      <c r="B2164" s="114" t="s">
        <v>313</v>
      </c>
      <c r="C2164" s="119">
        <v>14000</v>
      </c>
      <c r="D2164" s="119">
        <v>0</v>
      </c>
    </row>
    <row r="2165" spans="1:4" s="91" customFormat="1" x14ac:dyDescent="0.2">
      <c r="A2165" s="109">
        <v>412900</v>
      </c>
      <c r="B2165" s="110" t="s">
        <v>296</v>
      </c>
      <c r="C2165" s="119">
        <v>3000</v>
      </c>
      <c r="D2165" s="111">
        <v>152600</v>
      </c>
    </row>
    <row r="2166" spans="1:4" s="116" customFormat="1" x14ac:dyDescent="0.2">
      <c r="A2166" s="107">
        <v>413000</v>
      </c>
      <c r="B2166" s="112" t="s">
        <v>206</v>
      </c>
      <c r="C2166" s="106">
        <f t="shared" ref="C2166" si="587">C2167</f>
        <v>10000</v>
      </c>
      <c r="D2166" s="106">
        <f t="shared" ref="D2166" si="588">D2167</f>
        <v>20000</v>
      </c>
    </row>
    <row r="2167" spans="1:4" s="91" customFormat="1" x14ac:dyDescent="0.2">
      <c r="A2167" s="109">
        <v>413900</v>
      </c>
      <c r="B2167" s="110" t="s">
        <v>99</v>
      </c>
      <c r="C2167" s="119">
        <v>10000</v>
      </c>
      <c r="D2167" s="111">
        <v>20000</v>
      </c>
    </row>
    <row r="2168" spans="1:4" s="116" customFormat="1" ht="40.5" x14ac:dyDescent="0.2">
      <c r="A2168" s="107">
        <v>418000</v>
      </c>
      <c r="B2168" s="112" t="s">
        <v>209</v>
      </c>
      <c r="C2168" s="106">
        <f t="shared" ref="C2168" si="589">C2169</f>
        <v>45000</v>
      </c>
      <c r="D2168" s="106">
        <f t="shared" ref="D2168" si="590">D2169</f>
        <v>0</v>
      </c>
    </row>
    <row r="2169" spans="1:4" s="91" customFormat="1" x14ac:dyDescent="0.2">
      <c r="A2169" s="109">
        <v>418400</v>
      </c>
      <c r="B2169" s="110" t="s">
        <v>146</v>
      </c>
      <c r="C2169" s="119">
        <v>45000</v>
      </c>
      <c r="D2169" s="111">
        <v>0</v>
      </c>
    </row>
    <row r="2170" spans="1:4" s="91" customFormat="1" x14ac:dyDescent="0.2">
      <c r="A2170" s="107">
        <v>510000</v>
      </c>
      <c r="B2170" s="112" t="s">
        <v>151</v>
      </c>
      <c r="C2170" s="106">
        <f t="shared" ref="C2170" si="591">C2171+C2176</f>
        <v>550000</v>
      </c>
      <c r="D2170" s="106">
        <f t="shared" ref="D2170" si="592">D2171+D2176</f>
        <v>1418000</v>
      </c>
    </row>
    <row r="2171" spans="1:4" s="91" customFormat="1" x14ac:dyDescent="0.2">
      <c r="A2171" s="107">
        <v>511000</v>
      </c>
      <c r="B2171" s="112" t="s">
        <v>152</v>
      </c>
      <c r="C2171" s="106">
        <f t="shared" ref="C2171" si="593">SUM(C2172:C2173)</f>
        <v>50000</v>
      </c>
      <c r="D2171" s="106">
        <f>SUM(D2172:D2175)</f>
        <v>101500</v>
      </c>
    </row>
    <row r="2172" spans="1:4" s="91" customFormat="1" ht="40.5" x14ac:dyDescent="0.2">
      <c r="A2172" s="109">
        <v>511200</v>
      </c>
      <c r="B2172" s="110" t="s">
        <v>154</v>
      </c>
      <c r="C2172" s="119">
        <v>30000</v>
      </c>
      <c r="D2172" s="111">
        <v>20000</v>
      </c>
    </row>
    <row r="2173" spans="1:4" s="91" customFormat="1" x14ac:dyDescent="0.2">
      <c r="A2173" s="109">
        <v>511300</v>
      </c>
      <c r="B2173" s="110" t="s">
        <v>155</v>
      </c>
      <c r="C2173" s="119">
        <v>20000</v>
      </c>
      <c r="D2173" s="111">
        <v>49500</v>
      </c>
    </row>
    <row r="2174" spans="1:4" s="91" customFormat="1" x14ac:dyDescent="0.2">
      <c r="A2174" s="109">
        <v>511500</v>
      </c>
      <c r="B2174" s="110" t="s">
        <v>221</v>
      </c>
      <c r="C2174" s="119">
        <v>0</v>
      </c>
      <c r="D2174" s="111">
        <v>30000</v>
      </c>
    </row>
    <row r="2175" spans="1:4" s="91" customFormat="1" x14ac:dyDescent="0.2">
      <c r="A2175" s="109">
        <v>511700</v>
      </c>
      <c r="B2175" s="110" t="s">
        <v>158</v>
      </c>
      <c r="C2175" s="119">
        <v>0</v>
      </c>
      <c r="D2175" s="111">
        <v>2000</v>
      </c>
    </row>
    <row r="2176" spans="1:4" s="116" customFormat="1" ht="40.5" x14ac:dyDescent="0.2">
      <c r="A2176" s="107">
        <v>516000</v>
      </c>
      <c r="B2176" s="112" t="s">
        <v>162</v>
      </c>
      <c r="C2176" s="106">
        <f t="shared" ref="C2176" si="594">C2177</f>
        <v>500000</v>
      </c>
      <c r="D2176" s="106">
        <f t="shared" ref="D2176" si="595">D2177</f>
        <v>1316500</v>
      </c>
    </row>
    <row r="2177" spans="1:4" s="91" customFormat="1" x14ac:dyDescent="0.2">
      <c r="A2177" s="109">
        <v>516100</v>
      </c>
      <c r="B2177" s="110" t="s">
        <v>162</v>
      </c>
      <c r="C2177" s="119">
        <v>500000</v>
      </c>
      <c r="D2177" s="111">
        <v>1316500</v>
      </c>
    </row>
    <row r="2178" spans="1:4" s="116" customFormat="1" ht="40.5" x14ac:dyDescent="0.2">
      <c r="A2178" s="107">
        <v>580000</v>
      </c>
      <c r="B2178" s="112" t="s">
        <v>164</v>
      </c>
      <c r="C2178" s="106">
        <f t="shared" ref="C2178:C2179" si="596">C2179</f>
        <v>200000</v>
      </c>
      <c r="D2178" s="106">
        <f t="shared" ref="D2178:D2179" si="597">D2179</f>
        <v>0</v>
      </c>
    </row>
    <row r="2179" spans="1:4" s="116" customFormat="1" ht="40.5" x14ac:dyDescent="0.2">
      <c r="A2179" s="107">
        <v>581000</v>
      </c>
      <c r="B2179" s="112" t="s">
        <v>165</v>
      </c>
      <c r="C2179" s="106">
        <f t="shared" si="596"/>
        <v>200000</v>
      </c>
      <c r="D2179" s="106">
        <f t="shared" si="597"/>
        <v>0</v>
      </c>
    </row>
    <row r="2180" spans="1:4" s="91" customFormat="1" ht="40.5" x14ac:dyDescent="0.2">
      <c r="A2180" s="109">
        <v>581200</v>
      </c>
      <c r="B2180" s="110" t="s">
        <v>166</v>
      </c>
      <c r="C2180" s="119">
        <v>200000</v>
      </c>
      <c r="D2180" s="111">
        <v>0</v>
      </c>
    </row>
    <row r="2181" spans="1:4" s="116" customFormat="1" x14ac:dyDescent="0.2">
      <c r="A2181" s="107">
        <v>630000</v>
      </c>
      <c r="B2181" s="112" t="s">
        <v>190</v>
      </c>
      <c r="C2181" s="106">
        <f t="shared" ref="C2181" si="598">C2182+C2185</f>
        <v>55000</v>
      </c>
      <c r="D2181" s="106">
        <f t="shared" ref="D2181" si="599">D2182+D2185</f>
        <v>772300</v>
      </c>
    </row>
    <row r="2182" spans="1:4" s="116" customFormat="1" x14ac:dyDescent="0.2">
      <c r="A2182" s="107">
        <v>631000</v>
      </c>
      <c r="B2182" s="112" t="s">
        <v>125</v>
      </c>
      <c r="C2182" s="106">
        <f t="shared" ref="C2182" si="600">C2184</f>
        <v>0</v>
      </c>
      <c r="D2182" s="106">
        <f>D2184+D2183</f>
        <v>772300</v>
      </c>
    </row>
    <row r="2183" spans="1:4" s="91" customFormat="1" x14ac:dyDescent="0.2">
      <c r="A2183" s="117">
        <v>631100</v>
      </c>
      <c r="B2183" s="110" t="s">
        <v>192</v>
      </c>
      <c r="C2183" s="119">
        <v>0</v>
      </c>
      <c r="D2183" s="111">
        <v>292100</v>
      </c>
    </row>
    <row r="2184" spans="1:4" s="91" customFormat="1" x14ac:dyDescent="0.2">
      <c r="A2184" s="117">
        <v>631900</v>
      </c>
      <c r="B2184" s="110" t="s">
        <v>328</v>
      </c>
      <c r="C2184" s="119">
        <v>0</v>
      </c>
      <c r="D2184" s="111">
        <v>480200</v>
      </c>
    </row>
    <row r="2185" spans="1:4" s="116" customFormat="1" ht="40.5" x14ac:dyDescent="0.2">
      <c r="A2185" s="107">
        <v>638000</v>
      </c>
      <c r="B2185" s="112" t="s">
        <v>126</v>
      </c>
      <c r="C2185" s="106">
        <f t="shared" ref="C2185" si="601">C2186</f>
        <v>55000</v>
      </c>
      <c r="D2185" s="106">
        <f t="shared" ref="D2185" si="602">D2186</f>
        <v>0</v>
      </c>
    </row>
    <row r="2186" spans="1:4" s="91" customFormat="1" x14ac:dyDescent="0.2">
      <c r="A2186" s="109">
        <v>638100</v>
      </c>
      <c r="B2186" s="110" t="s">
        <v>195</v>
      </c>
      <c r="C2186" s="119">
        <v>55000</v>
      </c>
      <c r="D2186" s="111">
        <v>0</v>
      </c>
    </row>
    <row r="2187" spans="1:4" s="91" customFormat="1" x14ac:dyDescent="0.2">
      <c r="A2187" s="150"/>
      <c r="B2187" s="144" t="s">
        <v>229</v>
      </c>
      <c r="C2187" s="148">
        <f>C2147+C2170+C2181+C2178</f>
        <v>9357000</v>
      </c>
      <c r="D2187" s="148">
        <f>D2147+D2170+D2181+D2178</f>
        <v>2612400</v>
      </c>
    </row>
    <row r="2188" spans="1:4" s="91" customFormat="1" x14ac:dyDescent="0.2">
      <c r="A2188" s="127"/>
      <c r="B2188" s="105"/>
      <c r="C2188" s="128"/>
      <c r="D2188" s="128"/>
    </row>
    <row r="2189" spans="1:4" s="91" customFormat="1" x14ac:dyDescent="0.2">
      <c r="A2189" s="104"/>
      <c r="B2189" s="105"/>
      <c r="C2189" s="111"/>
      <c r="D2189" s="111"/>
    </row>
    <row r="2190" spans="1:4" s="91" customFormat="1" x14ac:dyDescent="0.2">
      <c r="A2190" s="109" t="s">
        <v>618</v>
      </c>
      <c r="B2190" s="112"/>
      <c r="C2190" s="111"/>
      <c r="D2190" s="111"/>
    </row>
    <row r="2191" spans="1:4" s="91" customFormat="1" x14ac:dyDescent="0.2">
      <c r="A2191" s="109" t="s">
        <v>242</v>
      </c>
      <c r="B2191" s="112"/>
      <c r="C2191" s="111"/>
      <c r="D2191" s="111"/>
    </row>
    <row r="2192" spans="1:4" s="91" customFormat="1" x14ac:dyDescent="0.2">
      <c r="A2192" s="109" t="s">
        <v>380</v>
      </c>
      <c r="B2192" s="112"/>
      <c r="C2192" s="111"/>
      <c r="D2192" s="111"/>
    </row>
    <row r="2193" spans="1:4" s="91" customFormat="1" x14ac:dyDescent="0.2">
      <c r="A2193" s="109" t="s">
        <v>525</v>
      </c>
      <c r="B2193" s="112"/>
      <c r="C2193" s="111"/>
      <c r="D2193" s="111"/>
    </row>
    <row r="2194" spans="1:4" s="91" customFormat="1" x14ac:dyDescent="0.2">
      <c r="A2194" s="109"/>
      <c r="B2194" s="140"/>
      <c r="C2194" s="128"/>
      <c r="D2194" s="128"/>
    </row>
    <row r="2195" spans="1:4" s="91" customFormat="1" x14ac:dyDescent="0.2">
      <c r="A2195" s="107">
        <v>410000</v>
      </c>
      <c r="B2195" s="108" t="s">
        <v>87</v>
      </c>
      <c r="C2195" s="106">
        <f>C2196+C2201+C2215+C2217</f>
        <v>4360700</v>
      </c>
      <c r="D2195" s="106">
        <f>D2196+D2201+D2215+D2217</f>
        <v>284100</v>
      </c>
    </row>
    <row r="2196" spans="1:4" s="91" customFormat="1" x14ac:dyDescent="0.2">
      <c r="A2196" s="107">
        <v>411000</v>
      </c>
      <c r="B2196" s="108" t="s">
        <v>200</v>
      </c>
      <c r="C2196" s="106">
        <f t="shared" ref="C2196" si="603">SUM(C2197:C2200)</f>
        <v>4042600</v>
      </c>
      <c r="D2196" s="106">
        <f t="shared" ref="D2196" si="604">SUM(D2197:D2200)</f>
        <v>0</v>
      </c>
    </row>
    <row r="2197" spans="1:4" s="91" customFormat="1" x14ac:dyDescent="0.2">
      <c r="A2197" s="109">
        <v>411100</v>
      </c>
      <c r="B2197" s="110" t="s">
        <v>88</v>
      </c>
      <c r="C2197" s="119">
        <v>3750000</v>
      </c>
      <c r="D2197" s="119">
        <v>0</v>
      </c>
    </row>
    <row r="2198" spans="1:4" s="91" customFormat="1" ht="40.5" x14ac:dyDescent="0.2">
      <c r="A2198" s="109">
        <v>411200</v>
      </c>
      <c r="B2198" s="110" t="s">
        <v>213</v>
      </c>
      <c r="C2198" s="119">
        <v>120000</v>
      </c>
      <c r="D2198" s="119">
        <v>0</v>
      </c>
    </row>
    <row r="2199" spans="1:4" s="91" customFormat="1" ht="40.5" x14ac:dyDescent="0.2">
      <c r="A2199" s="109">
        <v>411300</v>
      </c>
      <c r="B2199" s="110" t="s">
        <v>89</v>
      </c>
      <c r="C2199" s="119">
        <v>79600</v>
      </c>
      <c r="D2199" s="119">
        <v>0</v>
      </c>
    </row>
    <row r="2200" spans="1:4" s="91" customFormat="1" x14ac:dyDescent="0.2">
      <c r="A2200" s="109">
        <v>411400</v>
      </c>
      <c r="B2200" s="110" t="s">
        <v>90</v>
      </c>
      <c r="C2200" s="119">
        <v>93000</v>
      </c>
      <c r="D2200" s="119">
        <v>0</v>
      </c>
    </row>
    <row r="2201" spans="1:4" s="91" customFormat="1" x14ac:dyDescent="0.2">
      <c r="A2201" s="107">
        <v>412000</v>
      </c>
      <c r="B2201" s="112" t="s">
        <v>205</v>
      </c>
      <c r="C2201" s="106">
        <f>SUM(C2202:C2214)</f>
        <v>304600</v>
      </c>
      <c r="D2201" s="106">
        <f>SUM(D2202:D2214)</f>
        <v>284100</v>
      </c>
    </row>
    <row r="2202" spans="1:4" s="91" customFormat="1" x14ac:dyDescent="0.2">
      <c r="A2202" s="117">
        <v>412100</v>
      </c>
      <c r="B2202" s="110" t="s">
        <v>91</v>
      </c>
      <c r="C2202" s="119">
        <v>0</v>
      </c>
      <c r="D2202" s="111">
        <v>1000</v>
      </c>
    </row>
    <row r="2203" spans="1:4" s="91" customFormat="1" ht="40.5" x14ac:dyDescent="0.2">
      <c r="A2203" s="109">
        <v>412200</v>
      </c>
      <c r="B2203" s="110" t="s">
        <v>214</v>
      </c>
      <c r="C2203" s="119">
        <v>140000</v>
      </c>
      <c r="D2203" s="111">
        <v>11600</v>
      </c>
    </row>
    <row r="2204" spans="1:4" s="91" customFormat="1" x14ac:dyDescent="0.2">
      <c r="A2204" s="109">
        <v>412300</v>
      </c>
      <c r="B2204" s="110" t="s">
        <v>92</v>
      </c>
      <c r="C2204" s="119">
        <v>22000</v>
      </c>
      <c r="D2204" s="111">
        <v>22000</v>
      </c>
    </row>
    <row r="2205" spans="1:4" s="91" customFormat="1" x14ac:dyDescent="0.2">
      <c r="A2205" s="109">
        <v>412400</v>
      </c>
      <c r="B2205" s="110" t="s">
        <v>93</v>
      </c>
      <c r="C2205" s="119">
        <v>20000</v>
      </c>
      <c r="D2205" s="111">
        <v>85000</v>
      </c>
    </row>
    <row r="2206" spans="1:4" s="91" customFormat="1" x14ac:dyDescent="0.2">
      <c r="A2206" s="109">
        <v>412500</v>
      </c>
      <c r="B2206" s="110" t="s">
        <v>94</v>
      </c>
      <c r="C2206" s="119">
        <v>20000</v>
      </c>
      <c r="D2206" s="111">
        <v>28000</v>
      </c>
    </row>
    <row r="2207" spans="1:4" s="91" customFormat="1" x14ac:dyDescent="0.2">
      <c r="A2207" s="109">
        <v>412600</v>
      </c>
      <c r="B2207" s="110" t="s">
        <v>215</v>
      </c>
      <c r="C2207" s="119">
        <v>27000</v>
      </c>
      <c r="D2207" s="111">
        <v>30000</v>
      </c>
    </row>
    <row r="2208" spans="1:4" s="91" customFormat="1" x14ac:dyDescent="0.2">
      <c r="A2208" s="109">
        <v>412700</v>
      </c>
      <c r="B2208" s="110" t="s">
        <v>202</v>
      </c>
      <c r="C2208" s="119">
        <v>43500</v>
      </c>
      <c r="D2208" s="111">
        <v>35000</v>
      </c>
    </row>
    <row r="2209" spans="1:4" s="91" customFormat="1" ht="40.5" x14ac:dyDescent="0.2">
      <c r="A2209" s="109">
        <v>412800</v>
      </c>
      <c r="B2209" s="110" t="s">
        <v>216</v>
      </c>
      <c r="C2209" s="119">
        <v>0</v>
      </c>
      <c r="D2209" s="111">
        <v>20000</v>
      </c>
    </row>
    <row r="2210" spans="1:4" s="91" customFormat="1" x14ac:dyDescent="0.2">
      <c r="A2210" s="109">
        <v>412900</v>
      </c>
      <c r="B2210" s="114" t="s">
        <v>294</v>
      </c>
      <c r="C2210" s="119">
        <v>15000</v>
      </c>
      <c r="D2210" s="111">
        <v>0</v>
      </c>
    </row>
    <row r="2211" spans="1:4" s="91" customFormat="1" x14ac:dyDescent="0.2">
      <c r="A2211" s="109">
        <v>412900</v>
      </c>
      <c r="B2211" s="110" t="s">
        <v>311</v>
      </c>
      <c r="C2211" s="119">
        <v>3000</v>
      </c>
      <c r="D2211" s="111">
        <v>0</v>
      </c>
    </row>
    <row r="2212" spans="1:4" s="91" customFormat="1" ht="40.5" x14ac:dyDescent="0.2">
      <c r="A2212" s="109">
        <v>412900</v>
      </c>
      <c r="B2212" s="114" t="s">
        <v>312</v>
      </c>
      <c r="C2212" s="119">
        <v>4600</v>
      </c>
      <c r="D2212" s="111">
        <v>0</v>
      </c>
    </row>
    <row r="2213" spans="1:4" s="91" customFormat="1" ht="40.5" x14ac:dyDescent="0.2">
      <c r="A2213" s="109">
        <v>412900</v>
      </c>
      <c r="B2213" s="114" t="s">
        <v>313</v>
      </c>
      <c r="C2213" s="119">
        <v>3500</v>
      </c>
      <c r="D2213" s="111">
        <v>0</v>
      </c>
    </row>
    <row r="2214" spans="1:4" s="91" customFormat="1" x14ac:dyDescent="0.2">
      <c r="A2214" s="109">
        <v>412900</v>
      </c>
      <c r="B2214" s="110" t="s">
        <v>296</v>
      </c>
      <c r="C2214" s="119">
        <v>6000</v>
      </c>
      <c r="D2214" s="111">
        <v>51500</v>
      </c>
    </row>
    <row r="2215" spans="1:4" s="116" customFormat="1" x14ac:dyDescent="0.2">
      <c r="A2215" s="107">
        <v>413000</v>
      </c>
      <c r="B2215" s="112" t="s">
        <v>206</v>
      </c>
      <c r="C2215" s="106">
        <f t="shared" ref="C2215" si="605">C2216</f>
        <v>1500</v>
      </c>
      <c r="D2215" s="106">
        <f t="shared" ref="D2215" si="606">D2216</f>
        <v>0</v>
      </c>
    </row>
    <row r="2216" spans="1:4" s="91" customFormat="1" x14ac:dyDescent="0.2">
      <c r="A2216" s="109">
        <v>413900</v>
      </c>
      <c r="B2216" s="110" t="s">
        <v>99</v>
      </c>
      <c r="C2216" s="119">
        <v>1500</v>
      </c>
      <c r="D2216" s="111">
        <v>0</v>
      </c>
    </row>
    <row r="2217" spans="1:4" s="116" customFormat="1" ht="40.5" x14ac:dyDescent="0.2">
      <c r="A2217" s="107">
        <v>418000</v>
      </c>
      <c r="B2217" s="112" t="s">
        <v>209</v>
      </c>
      <c r="C2217" s="106">
        <f t="shared" ref="C2217" si="607">C2218</f>
        <v>12000</v>
      </c>
      <c r="D2217" s="106">
        <f t="shared" ref="D2217" si="608">D2218</f>
        <v>0</v>
      </c>
    </row>
    <row r="2218" spans="1:4" s="91" customFormat="1" x14ac:dyDescent="0.2">
      <c r="A2218" s="109">
        <v>418400</v>
      </c>
      <c r="B2218" s="110" t="s">
        <v>146</v>
      </c>
      <c r="C2218" s="119">
        <v>12000</v>
      </c>
      <c r="D2218" s="111">
        <v>0</v>
      </c>
    </row>
    <row r="2219" spans="1:4" s="116" customFormat="1" x14ac:dyDescent="0.2">
      <c r="A2219" s="107">
        <v>510000</v>
      </c>
      <c r="B2219" s="112" t="s">
        <v>151</v>
      </c>
      <c r="C2219" s="106">
        <f>C2224+C2220+0</f>
        <v>530000</v>
      </c>
      <c r="D2219" s="106">
        <f>D2224+D2220+0</f>
        <v>367000</v>
      </c>
    </row>
    <row r="2220" spans="1:4" s="116" customFormat="1" x14ac:dyDescent="0.2">
      <c r="A2220" s="107">
        <v>511000</v>
      </c>
      <c r="B2220" s="112" t="s">
        <v>152</v>
      </c>
      <c r="C2220" s="106">
        <f>SUM(C2221:C2223)</f>
        <v>300000</v>
      </c>
      <c r="D2220" s="106">
        <f>SUM(D2221:D2223)</f>
        <v>117000</v>
      </c>
    </row>
    <row r="2221" spans="1:4" s="91" customFormat="1" x14ac:dyDescent="0.2">
      <c r="A2221" s="109">
        <v>511100</v>
      </c>
      <c r="B2221" s="110" t="s">
        <v>153</v>
      </c>
      <c r="C2221" s="119">
        <v>100000</v>
      </c>
      <c r="D2221" s="111">
        <v>0</v>
      </c>
    </row>
    <row r="2222" spans="1:4" s="91" customFormat="1" x14ac:dyDescent="0.2">
      <c r="A2222" s="109">
        <v>511300</v>
      </c>
      <c r="B2222" s="110" t="s">
        <v>155</v>
      </c>
      <c r="C2222" s="119">
        <v>200000</v>
      </c>
      <c r="D2222" s="111">
        <v>88000</v>
      </c>
    </row>
    <row r="2223" spans="1:4" s="91" customFormat="1" x14ac:dyDescent="0.2">
      <c r="A2223" s="109">
        <v>511500</v>
      </c>
      <c r="B2223" s="110" t="s">
        <v>221</v>
      </c>
      <c r="C2223" s="119">
        <v>0</v>
      </c>
      <c r="D2223" s="111">
        <v>29000</v>
      </c>
    </row>
    <row r="2224" spans="1:4" s="116" customFormat="1" ht="40.5" x14ac:dyDescent="0.2">
      <c r="A2224" s="107">
        <v>516000</v>
      </c>
      <c r="B2224" s="112" t="s">
        <v>162</v>
      </c>
      <c r="C2224" s="106">
        <f t="shared" ref="C2224" si="609">C2225</f>
        <v>230000</v>
      </c>
      <c r="D2224" s="106">
        <f t="shared" ref="D2224" si="610">D2225</f>
        <v>250000</v>
      </c>
    </row>
    <row r="2225" spans="1:4" s="91" customFormat="1" x14ac:dyDescent="0.2">
      <c r="A2225" s="109">
        <v>516100</v>
      </c>
      <c r="B2225" s="110" t="s">
        <v>162</v>
      </c>
      <c r="C2225" s="119">
        <v>230000</v>
      </c>
      <c r="D2225" s="111">
        <v>250000</v>
      </c>
    </row>
    <row r="2226" spans="1:4" s="116" customFormat="1" ht="40.5" x14ac:dyDescent="0.2">
      <c r="A2226" s="107">
        <v>580000</v>
      </c>
      <c r="B2226" s="112" t="s">
        <v>164</v>
      </c>
      <c r="C2226" s="106">
        <f t="shared" ref="C2226:C2227" si="611">C2227</f>
        <v>60000</v>
      </c>
      <c r="D2226" s="106">
        <f t="shared" ref="D2226:D2227" si="612">D2227</f>
        <v>0</v>
      </c>
    </row>
    <row r="2227" spans="1:4" s="116" customFormat="1" ht="40.5" x14ac:dyDescent="0.2">
      <c r="A2227" s="107">
        <v>581000</v>
      </c>
      <c r="B2227" s="112" t="s">
        <v>165</v>
      </c>
      <c r="C2227" s="106">
        <f t="shared" si="611"/>
        <v>60000</v>
      </c>
      <c r="D2227" s="106">
        <f t="shared" si="612"/>
        <v>0</v>
      </c>
    </row>
    <row r="2228" spans="1:4" s="91" customFormat="1" ht="40.5" x14ac:dyDescent="0.2">
      <c r="A2228" s="109">
        <v>581200</v>
      </c>
      <c r="B2228" s="110" t="s">
        <v>166</v>
      </c>
      <c r="C2228" s="119">
        <v>60000</v>
      </c>
      <c r="D2228" s="111">
        <v>0</v>
      </c>
    </row>
    <row r="2229" spans="1:4" s="116" customFormat="1" x14ac:dyDescent="0.2">
      <c r="A2229" s="107">
        <v>630000</v>
      </c>
      <c r="B2229" s="112" t="s">
        <v>190</v>
      </c>
      <c r="C2229" s="106">
        <f>C2232+C2230</f>
        <v>60000</v>
      </c>
      <c r="D2229" s="106">
        <f>D2232+D2230</f>
        <v>65000</v>
      </c>
    </row>
    <row r="2230" spans="1:4" s="116" customFormat="1" x14ac:dyDescent="0.2">
      <c r="A2230" s="107">
        <v>631000</v>
      </c>
      <c r="B2230" s="112" t="s">
        <v>125</v>
      </c>
      <c r="C2230" s="106">
        <f>0+C2231</f>
        <v>0</v>
      </c>
      <c r="D2230" s="106">
        <f>0+D2231</f>
        <v>65000</v>
      </c>
    </row>
    <row r="2231" spans="1:4" s="91" customFormat="1" x14ac:dyDescent="0.2">
      <c r="A2231" s="117">
        <v>631100</v>
      </c>
      <c r="B2231" s="110" t="s">
        <v>192</v>
      </c>
      <c r="C2231" s="119">
        <v>0</v>
      </c>
      <c r="D2231" s="111">
        <v>65000</v>
      </c>
    </row>
    <row r="2232" spans="1:4" s="116" customFormat="1" ht="40.5" x14ac:dyDescent="0.2">
      <c r="A2232" s="107">
        <v>638000</v>
      </c>
      <c r="B2232" s="112" t="s">
        <v>126</v>
      </c>
      <c r="C2232" s="106">
        <f t="shared" ref="C2232" si="613">C2233</f>
        <v>60000</v>
      </c>
      <c r="D2232" s="106">
        <f t="shared" ref="D2232" si="614">D2233</f>
        <v>0</v>
      </c>
    </row>
    <row r="2233" spans="1:4" s="91" customFormat="1" x14ac:dyDescent="0.2">
      <c r="A2233" s="109">
        <v>638100</v>
      </c>
      <c r="B2233" s="110" t="s">
        <v>195</v>
      </c>
      <c r="C2233" s="119">
        <v>60000</v>
      </c>
      <c r="D2233" s="111">
        <v>0</v>
      </c>
    </row>
    <row r="2234" spans="1:4" s="91" customFormat="1" x14ac:dyDescent="0.2">
      <c r="A2234" s="150"/>
      <c r="B2234" s="144" t="s">
        <v>229</v>
      </c>
      <c r="C2234" s="148">
        <f>C2195+C2219+C2229+C2226</f>
        <v>5010700</v>
      </c>
      <c r="D2234" s="148">
        <f>D2195+D2219+D2229+D2226</f>
        <v>716100</v>
      </c>
    </row>
    <row r="2235" spans="1:4" s="91" customFormat="1" x14ac:dyDescent="0.2">
      <c r="A2235" s="127"/>
      <c r="B2235" s="105"/>
      <c r="C2235" s="111"/>
      <c r="D2235" s="111"/>
    </row>
    <row r="2236" spans="1:4" s="91" customFormat="1" x14ac:dyDescent="0.2">
      <c r="A2236" s="104"/>
      <c r="B2236" s="105"/>
      <c r="C2236" s="111"/>
      <c r="D2236" s="111"/>
    </row>
    <row r="2237" spans="1:4" s="91" customFormat="1" x14ac:dyDescent="0.2">
      <c r="A2237" s="109" t="s">
        <v>619</v>
      </c>
      <c r="B2237" s="112"/>
      <c r="C2237" s="111"/>
      <c r="D2237" s="111"/>
    </row>
    <row r="2238" spans="1:4" s="91" customFormat="1" x14ac:dyDescent="0.2">
      <c r="A2238" s="109" t="s">
        <v>242</v>
      </c>
      <c r="B2238" s="112"/>
      <c r="C2238" s="111"/>
      <c r="D2238" s="111"/>
    </row>
    <row r="2239" spans="1:4" s="91" customFormat="1" x14ac:dyDescent="0.2">
      <c r="A2239" s="109" t="s">
        <v>381</v>
      </c>
      <c r="B2239" s="112"/>
      <c r="C2239" s="111"/>
      <c r="D2239" s="111"/>
    </row>
    <row r="2240" spans="1:4" s="91" customFormat="1" x14ac:dyDescent="0.2">
      <c r="A2240" s="109" t="s">
        <v>525</v>
      </c>
      <c r="B2240" s="112"/>
      <c r="C2240" s="111"/>
      <c r="D2240" s="111"/>
    </row>
    <row r="2241" spans="1:4" s="91" customFormat="1" x14ac:dyDescent="0.2">
      <c r="A2241" s="109"/>
      <c r="B2241" s="140"/>
      <c r="C2241" s="128"/>
      <c r="D2241" s="128"/>
    </row>
    <row r="2242" spans="1:4" s="91" customFormat="1" x14ac:dyDescent="0.2">
      <c r="A2242" s="107">
        <v>410000</v>
      </c>
      <c r="B2242" s="108" t="s">
        <v>87</v>
      </c>
      <c r="C2242" s="106">
        <f>C2243+C2248+C2259</f>
        <v>4036800</v>
      </c>
      <c r="D2242" s="106">
        <f>D2243+D2248+D2259</f>
        <v>29000</v>
      </c>
    </row>
    <row r="2243" spans="1:4" s="91" customFormat="1" x14ac:dyDescent="0.2">
      <c r="A2243" s="107">
        <v>411000</v>
      </c>
      <c r="B2243" s="108" t="s">
        <v>200</v>
      </c>
      <c r="C2243" s="106">
        <f t="shared" ref="C2243" si="615">SUM(C2244:C2247)</f>
        <v>3666000</v>
      </c>
      <c r="D2243" s="106">
        <f t="shared" ref="D2243" si="616">SUM(D2244:D2247)</f>
        <v>0</v>
      </c>
    </row>
    <row r="2244" spans="1:4" s="91" customFormat="1" x14ac:dyDescent="0.2">
      <c r="A2244" s="109">
        <v>411100</v>
      </c>
      <c r="B2244" s="110" t="s">
        <v>88</v>
      </c>
      <c r="C2244" s="119">
        <v>3400000</v>
      </c>
      <c r="D2244" s="119">
        <v>0</v>
      </c>
    </row>
    <row r="2245" spans="1:4" s="91" customFormat="1" ht="40.5" x14ac:dyDescent="0.2">
      <c r="A2245" s="109">
        <v>411200</v>
      </c>
      <c r="B2245" s="110" t="s">
        <v>213</v>
      </c>
      <c r="C2245" s="119">
        <v>100000</v>
      </c>
      <c r="D2245" s="119">
        <v>0</v>
      </c>
    </row>
    <row r="2246" spans="1:4" s="91" customFormat="1" ht="40.5" x14ac:dyDescent="0.2">
      <c r="A2246" s="109">
        <v>411300</v>
      </c>
      <c r="B2246" s="110" t="s">
        <v>89</v>
      </c>
      <c r="C2246" s="119">
        <v>111000</v>
      </c>
      <c r="D2246" s="119">
        <v>0</v>
      </c>
    </row>
    <row r="2247" spans="1:4" s="91" customFormat="1" x14ac:dyDescent="0.2">
      <c r="A2247" s="109">
        <v>411400</v>
      </c>
      <c r="B2247" s="110" t="s">
        <v>90</v>
      </c>
      <c r="C2247" s="119">
        <v>55000</v>
      </c>
      <c r="D2247" s="119">
        <v>0</v>
      </c>
    </row>
    <row r="2248" spans="1:4" s="91" customFormat="1" x14ac:dyDescent="0.2">
      <c r="A2248" s="107">
        <v>412000</v>
      </c>
      <c r="B2248" s="112" t="s">
        <v>205</v>
      </c>
      <c r="C2248" s="106">
        <f>SUM(C2249:C2258)</f>
        <v>370800</v>
      </c>
      <c r="D2248" s="106">
        <f>SUM(D2249:D2258)</f>
        <v>27000</v>
      </c>
    </row>
    <row r="2249" spans="1:4" s="91" customFormat="1" ht="40.5" x14ac:dyDescent="0.2">
      <c r="A2249" s="109">
        <v>412200</v>
      </c>
      <c r="B2249" s="110" t="s">
        <v>214</v>
      </c>
      <c r="C2249" s="119">
        <v>200000</v>
      </c>
      <c r="D2249" s="111">
        <v>1000</v>
      </c>
    </row>
    <row r="2250" spans="1:4" s="91" customFormat="1" x14ac:dyDescent="0.2">
      <c r="A2250" s="109">
        <v>412300</v>
      </c>
      <c r="B2250" s="110" t="s">
        <v>92</v>
      </c>
      <c r="C2250" s="119">
        <v>12000</v>
      </c>
      <c r="D2250" s="111">
        <v>0</v>
      </c>
    </row>
    <row r="2251" spans="1:4" s="91" customFormat="1" x14ac:dyDescent="0.2">
      <c r="A2251" s="109">
        <v>412400</v>
      </c>
      <c r="B2251" s="110" t="s">
        <v>93</v>
      </c>
      <c r="C2251" s="119">
        <v>20000</v>
      </c>
      <c r="D2251" s="111">
        <v>5000</v>
      </c>
    </row>
    <row r="2252" spans="1:4" s="91" customFormat="1" x14ac:dyDescent="0.2">
      <c r="A2252" s="109">
        <v>412500</v>
      </c>
      <c r="B2252" s="110" t="s">
        <v>94</v>
      </c>
      <c r="C2252" s="119">
        <v>20000</v>
      </c>
      <c r="D2252" s="111">
        <v>10000</v>
      </c>
    </row>
    <row r="2253" spans="1:4" s="91" customFormat="1" x14ac:dyDescent="0.2">
      <c r="A2253" s="109">
        <v>412600</v>
      </c>
      <c r="B2253" s="110" t="s">
        <v>215</v>
      </c>
      <c r="C2253" s="119">
        <v>14000</v>
      </c>
      <c r="D2253" s="119">
        <v>0</v>
      </c>
    </row>
    <row r="2254" spans="1:4" s="91" customFormat="1" x14ac:dyDescent="0.2">
      <c r="A2254" s="109">
        <v>412700</v>
      </c>
      <c r="B2254" s="110" t="s">
        <v>202</v>
      </c>
      <c r="C2254" s="119">
        <v>11000</v>
      </c>
      <c r="D2254" s="111">
        <v>0</v>
      </c>
    </row>
    <row r="2255" spans="1:4" s="91" customFormat="1" x14ac:dyDescent="0.2">
      <c r="A2255" s="109">
        <v>412900</v>
      </c>
      <c r="B2255" s="114" t="s">
        <v>294</v>
      </c>
      <c r="C2255" s="119">
        <v>28000</v>
      </c>
      <c r="D2255" s="119">
        <v>0</v>
      </c>
    </row>
    <row r="2256" spans="1:4" s="91" customFormat="1" ht="40.5" x14ac:dyDescent="0.2">
      <c r="A2256" s="109">
        <v>412900</v>
      </c>
      <c r="B2256" s="114" t="s">
        <v>312</v>
      </c>
      <c r="C2256" s="119">
        <v>8000</v>
      </c>
      <c r="D2256" s="119">
        <v>0</v>
      </c>
    </row>
    <row r="2257" spans="1:4" s="91" customFormat="1" ht="40.5" x14ac:dyDescent="0.2">
      <c r="A2257" s="109">
        <v>412900</v>
      </c>
      <c r="B2257" s="114" t="s">
        <v>313</v>
      </c>
      <c r="C2257" s="119">
        <v>7800</v>
      </c>
      <c r="D2257" s="119">
        <v>0</v>
      </c>
    </row>
    <row r="2258" spans="1:4" s="91" customFormat="1" x14ac:dyDescent="0.2">
      <c r="A2258" s="109">
        <v>412900</v>
      </c>
      <c r="B2258" s="110" t="s">
        <v>296</v>
      </c>
      <c r="C2258" s="119">
        <v>50000</v>
      </c>
      <c r="D2258" s="111">
        <v>11000</v>
      </c>
    </row>
    <row r="2259" spans="1:4" s="116" customFormat="1" x14ac:dyDescent="0.2">
      <c r="A2259" s="107">
        <v>413000</v>
      </c>
      <c r="B2259" s="112" t="s">
        <v>206</v>
      </c>
      <c r="C2259" s="106">
        <f>C2260+0</f>
        <v>0</v>
      </c>
      <c r="D2259" s="106">
        <f t="shared" ref="D2259" si="617">D2260</f>
        <v>2000</v>
      </c>
    </row>
    <row r="2260" spans="1:4" s="91" customFormat="1" x14ac:dyDescent="0.2">
      <c r="A2260" s="117">
        <v>413300</v>
      </c>
      <c r="B2260" s="110" t="s">
        <v>97</v>
      </c>
      <c r="C2260" s="119">
        <v>0</v>
      </c>
      <c r="D2260" s="111">
        <v>2000</v>
      </c>
    </row>
    <row r="2261" spans="1:4" s="91" customFormat="1" x14ac:dyDescent="0.2">
      <c r="A2261" s="107">
        <v>510000</v>
      </c>
      <c r="B2261" s="112" t="s">
        <v>151</v>
      </c>
      <c r="C2261" s="106">
        <f>C2262+C2265+0</f>
        <v>280000</v>
      </c>
      <c r="D2261" s="106">
        <f>D2262+D2265+0</f>
        <v>34000</v>
      </c>
    </row>
    <row r="2262" spans="1:4" s="91" customFormat="1" x14ac:dyDescent="0.2">
      <c r="A2262" s="107">
        <v>511000</v>
      </c>
      <c r="B2262" s="112" t="s">
        <v>152</v>
      </c>
      <c r="C2262" s="106">
        <f>SUM(C2263:C2264)</f>
        <v>30000</v>
      </c>
      <c r="D2262" s="106">
        <f>SUM(D2263:D2264)</f>
        <v>27000</v>
      </c>
    </row>
    <row r="2263" spans="1:4" s="91" customFormat="1" ht="40.5" x14ac:dyDescent="0.2">
      <c r="A2263" s="109">
        <v>511200</v>
      </c>
      <c r="B2263" s="110" t="s">
        <v>154</v>
      </c>
      <c r="C2263" s="119">
        <v>0</v>
      </c>
      <c r="D2263" s="111">
        <v>20000</v>
      </c>
    </row>
    <row r="2264" spans="1:4" s="91" customFormat="1" x14ac:dyDescent="0.2">
      <c r="A2264" s="109">
        <v>511300</v>
      </c>
      <c r="B2264" s="110" t="s">
        <v>155</v>
      </c>
      <c r="C2264" s="119">
        <v>30000</v>
      </c>
      <c r="D2264" s="111">
        <v>7000</v>
      </c>
    </row>
    <row r="2265" spans="1:4" s="116" customFormat="1" ht="40.5" x14ac:dyDescent="0.2">
      <c r="A2265" s="107">
        <v>516000</v>
      </c>
      <c r="B2265" s="112" t="s">
        <v>162</v>
      </c>
      <c r="C2265" s="106">
        <f t="shared" ref="C2265" si="618">C2266</f>
        <v>250000</v>
      </c>
      <c r="D2265" s="106">
        <f t="shared" ref="D2265" si="619">D2266</f>
        <v>7000</v>
      </c>
    </row>
    <row r="2266" spans="1:4" s="91" customFormat="1" x14ac:dyDescent="0.2">
      <c r="A2266" s="109">
        <v>516100</v>
      </c>
      <c r="B2266" s="110" t="s">
        <v>162</v>
      </c>
      <c r="C2266" s="119">
        <v>250000</v>
      </c>
      <c r="D2266" s="111">
        <v>7000</v>
      </c>
    </row>
    <row r="2267" spans="1:4" s="116" customFormat="1" x14ac:dyDescent="0.2">
      <c r="A2267" s="107">
        <v>630000</v>
      </c>
      <c r="B2267" s="112" t="s">
        <v>190</v>
      </c>
      <c r="C2267" s="106">
        <f t="shared" ref="C2267" si="620">C2268+C2271</f>
        <v>109000</v>
      </c>
      <c r="D2267" s="106">
        <f t="shared" ref="D2267" si="621">D2268+D2271</f>
        <v>362700</v>
      </c>
    </row>
    <row r="2268" spans="1:4" s="116" customFormat="1" x14ac:dyDescent="0.2">
      <c r="A2268" s="107">
        <v>631000</v>
      </c>
      <c r="B2268" s="112" t="s">
        <v>125</v>
      </c>
      <c r="C2268" s="106">
        <f t="shared" ref="C2268" si="622">C2270</f>
        <v>15000</v>
      </c>
      <c r="D2268" s="106">
        <f>D2270+D2269</f>
        <v>362700</v>
      </c>
    </row>
    <row r="2269" spans="1:4" s="91" customFormat="1" x14ac:dyDescent="0.2">
      <c r="A2269" s="117">
        <v>631100</v>
      </c>
      <c r="B2269" s="110" t="s">
        <v>192</v>
      </c>
      <c r="C2269" s="119">
        <v>0</v>
      </c>
      <c r="D2269" s="111">
        <v>20000</v>
      </c>
    </row>
    <row r="2270" spans="1:4" s="91" customFormat="1" x14ac:dyDescent="0.2">
      <c r="A2270" s="117">
        <v>631900</v>
      </c>
      <c r="B2270" s="110" t="s">
        <v>328</v>
      </c>
      <c r="C2270" s="119">
        <v>15000</v>
      </c>
      <c r="D2270" s="111">
        <v>342700</v>
      </c>
    </row>
    <row r="2271" spans="1:4" s="116" customFormat="1" ht="40.5" x14ac:dyDescent="0.2">
      <c r="A2271" s="107">
        <v>638000</v>
      </c>
      <c r="B2271" s="112" t="s">
        <v>126</v>
      </c>
      <c r="C2271" s="106">
        <f t="shared" ref="C2271" si="623">C2272</f>
        <v>94000</v>
      </c>
      <c r="D2271" s="106">
        <f t="shared" ref="D2271" si="624">D2272</f>
        <v>0</v>
      </c>
    </row>
    <row r="2272" spans="1:4" s="91" customFormat="1" x14ac:dyDescent="0.2">
      <c r="A2272" s="109">
        <v>638100</v>
      </c>
      <c r="B2272" s="110" t="s">
        <v>195</v>
      </c>
      <c r="C2272" s="119">
        <v>94000</v>
      </c>
      <c r="D2272" s="111">
        <v>0</v>
      </c>
    </row>
    <row r="2273" spans="1:4" s="91" customFormat="1" x14ac:dyDescent="0.2">
      <c r="A2273" s="150"/>
      <c r="B2273" s="144" t="s">
        <v>229</v>
      </c>
      <c r="C2273" s="148">
        <f>C2242+C2261+C2267</f>
        <v>4425800</v>
      </c>
      <c r="D2273" s="148">
        <f>D2242+D2261+D2267</f>
        <v>425700</v>
      </c>
    </row>
    <row r="2274" spans="1:4" s="91" customFormat="1" x14ac:dyDescent="0.2">
      <c r="A2274" s="127"/>
      <c r="B2274" s="105"/>
      <c r="C2274" s="111"/>
      <c r="D2274" s="111"/>
    </row>
    <row r="2275" spans="1:4" s="91" customFormat="1" x14ac:dyDescent="0.2">
      <c r="A2275" s="104"/>
      <c r="B2275" s="105"/>
      <c r="C2275" s="111"/>
      <c r="D2275" s="111"/>
    </row>
    <row r="2276" spans="1:4" s="91" customFormat="1" x14ac:dyDescent="0.2">
      <c r="A2276" s="109" t="s">
        <v>620</v>
      </c>
      <c r="B2276" s="112"/>
      <c r="C2276" s="111"/>
      <c r="D2276" s="111"/>
    </row>
    <row r="2277" spans="1:4" s="91" customFormat="1" x14ac:dyDescent="0.2">
      <c r="A2277" s="109" t="s">
        <v>242</v>
      </c>
      <c r="B2277" s="112"/>
      <c r="C2277" s="111"/>
      <c r="D2277" s="111"/>
    </row>
    <row r="2278" spans="1:4" s="91" customFormat="1" x14ac:dyDescent="0.2">
      <c r="A2278" s="109" t="s">
        <v>382</v>
      </c>
      <c r="B2278" s="112"/>
      <c r="C2278" s="111"/>
      <c r="D2278" s="111"/>
    </row>
    <row r="2279" spans="1:4" s="91" customFormat="1" x14ac:dyDescent="0.2">
      <c r="A2279" s="109" t="s">
        <v>525</v>
      </c>
      <c r="B2279" s="112"/>
      <c r="C2279" s="111"/>
      <c r="D2279" s="111"/>
    </row>
    <row r="2280" spans="1:4" s="91" customFormat="1" x14ac:dyDescent="0.2">
      <c r="A2280" s="109"/>
      <c r="B2280" s="140"/>
      <c r="C2280" s="128"/>
      <c r="D2280" s="128"/>
    </row>
    <row r="2281" spans="1:4" s="91" customFormat="1" x14ac:dyDescent="0.2">
      <c r="A2281" s="107">
        <v>410000</v>
      </c>
      <c r="B2281" s="108" t="s">
        <v>87</v>
      </c>
      <c r="C2281" s="106">
        <f>C2282+C2287+0+0</f>
        <v>4547200</v>
      </c>
      <c r="D2281" s="106">
        <f>D2282+D2287+0+0</f>
        <v>485400</v>
      </c>
    </row>
    <row r="2282" spans="1:4" s="91" customFormat="1" x14ac:dyDescent="0.2">
      <c r="A2282" s="107">
        <v>411000</v>
      </c>
      <c r="B2282" s="108" t="s">
        <v>200</v>
      </c>
      <c r="C2282" s="106">
        <f t="shared" ref="C2282" si="625">SUM(C2283:C2286)</f>
        <v>4234100</v>
      </c>
      <c r="D2282" s="106">
        <f t="shared" ref="D2282" si="626">SUM(D2283:D2286)</f>
        <v>0</v>
      </c>
    </row>
    <row r="2283" spans="1:4" s="91" customFormat="1" x14ac:dyDescent="0.2">
      <c r="A2283" s="109">
        <v>411100</v>
      </c>
      <c r="B2283" s="110" t="s">
        <v>88</v>
      </c>
      <c r="C2283" s="119">
        <v>4000000</v>
      </c>
      <c r="D2283" s="119">
        <v>0</v>
      </c>
    </row>
    <row r="2284" spans="1:4" s="91" customFormat="1" ht="40.5" x14ac:dyDescent="0.2">
      <c r="A2284" s="109">
        <v>411200</v>
      </c>
      <c r="B2284" s="110" t="s">
        <v>213</v>
      </c>
      <c r="C2284" s="119">
        <v>90000</v>
      </c>
      <c r="D2284" s="119">
        <v>0</v>
      </c>
    </row>
    <row r="2285" spans="1:4" s="91" customFormat="1" ht="40.5" x14ac:dyDescent="0.2">
      <c r="A2285" s="109">
        <v>411300</v>
      </c>
      <c r="B2285" s="110" t="s">
        <v>89</v>
      </c>
      <c r="C2285" s="119">
        <v>89100</v>
      </c>
      <c r="D2285" s="119">
        <v>0</v>
      </c>
    </row>
    <row r="2286" spans="1:4" s="91" customFormat="1" x14ac:dyDescent="0.2">
      <c r="A2286" s="109">
        <v>411400</v>
      </c>
      <c r="B2286" s="110" t="s">
        <v>90</v>
      </c>
      <c r="C2286" s="119">
        <v>55000</v>
      </c>
      <c r="D2286" s="119">
        <v>0</v>
      </c>
    </row>
    <row r="2287" spans="1:4" s="91" customFormat="1" x14ac:dyDescent="0.2">
      <c r="A2287" s="107">
        <v>412000</v>
      </c>
      <c r="B2287" s="112" t="s">
        <v>205</v>
      </c>
      <c r="C2287" s="106">
        <f>SUM(C2288:C2298)</f>
        <v>313100</v>
      </c>
      <c r="D2287" s="106">
        <f>SUM(D2288:D2298)</f>
        <v>485400</v>
      </c>
    </row>
    <row r="2288" spans="1:4" s="91" customFormat="1" ht="40.5" x14ac:dyDescent="0.2">
      <c r="A2288" s="109">
        <v>412200</v>
      </c>
      <c r="B2288" s="110" t="s">
        <v>214</v>
      </c>
      <c r="C2288" s="119">
        <v>215000</v>
      </c>
      <c r="D2288" s="111">
        <v>169700</v>
      </c>
    </row>
    <row r="2289" spans="1:4" s="91" customFormat="1" x14ac:dyDescent="0.2">
      <c r="A2289" s="109">
        <v>412300</v>
      </c>
      <c r="B2289" s="110" t="s">
        <v>92</v>
      </c>
      <c r="C2289" s="119">
        <v>18000</v>
      </c>
      <c r="D2289" s="111">
        <v>52600</v>
      </c>
    </row>
    <row r="2290" spans="1:4" s="91" customFormat="1" x14ac:dyDescent="0.2">
      <c r="A2290" s="109">
        <v>412400</v>
      </c>
      <c r="B2290" s="110" t="s">
        <v>93</v>
      </c>
      <c r="C2290" s="119">
        <v>20000</v>
      </c>
      <c r="D2290" s="111">
        <v>2000</v>
      </c>
    </row>
    <row r="2291" spans="1:4" s="91" customFormat="1" x14ac:dyDescent="0.2">
      <c r="A2291" s="109">
        <v>412500</v>
      </c>
      <c r="B2291" s="110" t="s">
        <v>94</v>
      </c>
      <c r="C2291" s="119">
        <v>3100</v>
      </c>
      <c r="D2291" s="111">
        <v>45900</v>
      </c>
    </row>
    <row r="2292" spans="1:4" s="91" customFormat="1" x14ac:dyDescent="0.2">
      <c r="A2292" s="109">
        <v>412600</v>
      </c>
      <c r="B2292" s="110" t="s">
        <v>215</v>
      </c>
      <c r="C2292" s="119">
        <v>1500</v>
      </c>
      <c r="D2292" s="111">
        <v>0</v>
      </c>
    </row>
    <row r="2293" spans="1:4" s="91" customFormat="1" x14ac:dyDescent="0.2">
      <c r="A2293" s="109">
        <v>412700</v>
      </c>
      <c r="B2293" s="110" t="s">
        <v>202</v>
      </c>
      <c r="C2293" s="119">
        <v>23000</v>
      </c>
      <c r="D2293" s="111">
        <v>38900</v>
      </c>
    </row>
    <row r="2294" spans="1:4" s="91" customFormat="1" ht="40.5" x14ac:dyDescent="0.2">
      <c r="A2294" s="109">
        <v>412800</v>
      </c>
      <c r="B2294" s="110" t="s">
        <v>216</v>
      </c>
      <c r="C2294" s="119">
        <v>0</v>
      </c>
      <c r="D2294" s="111">
        <v>2400</v>
      </c>
    </row>
    <row r="2295" spans="1:4" s="91" customFormat="1" x14ac:dyDescent="0.2">
      <c r="A2295" s="109">
        <v>412900</v>
      </c>
      <c r="B2295" s="114" t="s">
        <v>294</v>
      </c>
      <c r="C2295" s="119">
        <v>24000</v>
      </c>
      <c r="D2295" s="111">
        <v>0</v>
      </c>
    </row>
    <row r="2296" spans="1:4" s="91" customFormat="1" ht="40.5" x14ac:dyDescent="0.2">
      <c r="A2296" s="109">
        <v>412900</v>
      </c>
      <c r="B2296" s="114" t="s">
        <v>312</v>
      </c>
      <c r="C2296" s="119">
        <v>500</v>
      </c>
      <c r="D2296" s="111">
        <v>0</v>
      </c>
    </row>
    <row r="2297" spans="1:4" s="91" customFormat="1" ht="40.5" x14ac:dyDescent="0.2">
      <c r="A2297" s="109">
        <v>412900</v>
      </c>
      <c r="B2297" s="114" t="s">
        <v>313</v>
      </c>
      <c r="C2297" s="119">
        <v>8000</v>
      </c>
      <c r="D2297" s="111">
        <v>0</v>
      </c>
    </row>
    <row r="2298" spans="1:4" s="91" customFormat="1" x14ac:dyDescent="0.2">
      <c r="A2298" s="109">
        <v>412900</v>
      </c>
      <c r="B2298" s="110" t="s">
        <v>296</v>
      </c>
      <c r="C2298" s="119">
        <v>0</v>
      </c>
      <c r="D2298" s="111">
        <v>173900</v>
      </c>
    </row>
    <row r="2299" spans="1:4" s="91" customFormat="1" x14ac:dyDescent="0.2">
      <c r="A2299" s="107">
        <v>510000</v>
      </c>
      <c r="B2299" s="112" t="s">
        <v>151</v>
      </c>
      <c r="C2299" s="106">
        <f>C2300+C2303</f>
        <v>216000</v>
      </c>
      <c r="D2299" s="106">
        <f>D2300+D2303</f>
        <v>967500</v>
      </c>
    </row>
    <row r="2300" spans="1:4" s="91" customFormat="1" x14ac:dyDescent="0.2">
      <c r="A2300" s="107">
        <v>511000</v>
      </c>
      <c r="B2300" s="112" t="s">
        <v>152</v>
      </c>
      <c r="C2300" s="106">
        <f>SUM(C2301:C2302)</f>
        <v>46000</v>
      </c>
      <c r="D2300" s="106">
        <f>SUM(D2301:D2302)</f>
        <v>320000</v>
      </c>
    </row>
    <row r="2301" spans="1:4" s="91" customFormat="1" ht="40.5" x14ac:dyDescent="0.2">
      <c r="A2301" s="109">
        <v>511200</v>
      </c>
      <c r="B2301" s="110" t="s">
        <v>154</v>
      </c>
      <c r="C2301" s="119">
        <v>33000</v>
      </c>
      <c r="D2301" s="111">
        <v>240000</v>
      </c>
    </row>
    <row r="2302" spans="1:4" s="91" customFormat="1" x14ac:dyDescent="0.2">
      <c r="A2302" s="109">
        <v>511300</v>
      </c>
      <c r="B2302" s="110" t="s">
        <v>155</v>
      </c>
      <c r="C2302" s="119">
        <v>13000</v>
      </c>
      <c r="D2302" s="111">
        <v>80000</v>
      </c>
    </row>
    <row r="2303" spans="1:4" s="116" customFormat="1" ht="40.5" x14ac:dyDescent="0.2">
      <c r="A2303" s="107">
        <v>516000</v>
      </c>
      <c r="B2303" s="112" t="s">
        <v>162</v>
      </c>
      <c r="C2303" s="106">
        <f t="shared" ref="C2303" si="627">C2304</f>
        <v>170000</v>
      </c>
      <c r="D2303" s="106">
        <f t="shared" ref="D2303" si="628">D2304</f>
        <v>647500</v>
      </c>
    </row>
    <row r="2304" spans="1:4" s="91" customFormat="1" x14ac:dyDescent="0.2">
      <c r="A2304" s="109">
        <v>516100</v>
      </c>
      <c r="B2304" s="110" t="s">
        <v>162</v>
      </c>
      <c r="C2304" s="119">
        <v>170000</v>
      </c>
      <c r="D2304" s="111">
        <v>647500</v>
      </c>
    </row>
    <row r="2305" spans="1:4" s="116" customFormat="1" ht="40.5" x14ac:dyDescent="0.2">
      <c r="A2305" s="107">
        <v>580000</v>
      </c>
      <c r="B2305" s="112" t="s">
        <v>164</v>
      </c>
      <c r="C2305" s="106">
        <f t="shared" ref="C2305:C2306" si="629">C2306</f>
        <v>55000</v>
      </c>
      <c r="D2305" s="106">
        <f t="shared" ref="D2305:D2306" si="630">D2306</f>
        <v>0</v>
      </c>
    </row>
    <row r="2306" spans="1:4" s="116" customFormat="1" ht="40.5" x14ac:dyDescent="0.2">
      <c r="A2306" s="107">
        <v>581000</v>
      </c>
      <c r="B2306" s="112" t="s">
        <v>165</v>
      </c>
      <c r="C2306" s="106">
        <f t="shared" si="629"/>
        <v>55000</v>
      </c>
      <c r="D2306" s="106">
        <f t="shared" si="630"/>
        <v>0</v>
      </c>
    </row>
    <row r="2307" spans="1:4" s="91" customFormat="1" ht="40.5" x14ac:dyDescent="0.2">
      <c r="A2307" s="109">
        <v>581200</v>
      </c>
      <c r="B2307" s="110" t="s">
        <v>166</v>
      </c>
      <c r="C2307" s="119">
        <v>55000</v>
      </c>
      <c r="D2307" s="119">
        <v>0</v>
      </c>
    </row>
    <row r="2308" spans="1:4" s="116" customFormat="1" x14ac:dyDescent="0.2">
      <c r="A2308" s="107">
        <v>630000</v>
      </c>
      <c r="B2308" s="112" t="s">
        <v>190</v>
      </c>
      <c r="C2308" s="106">
        <f>C2311+C2309</f>
        <v>19999.999999999996</v>
      </c>
      <c r="D2308" s="106">
        <f>D2311+D2309</f>
        <v>225000</v>
      </c>
    </row>
    <row r="2309" spans="1:4" s="116" customFormat="1" x14ac:dyDescent="0.2">
      <c r="A2309" s="107">
        <v>631000</v>
      </c>
      <c r="B2309" s="112" t="s">
        <v>125</v>
      </c>
      <c r="C2309" s="106">
        <f>0</f>
        <v>0</v>
      </c>
      <c r="D2309" s="106">
        <f>0+D2310</f>
        <v>225000</v>
      </c>
    </row>
    <row r="2310" spans="1:4" s="91" customFormat="1" x14ac:dyDescent="0.2">
      <c r="A2310" s="117">
        <v>631100</v>
      </c>
      <c r="B2310" s="110" t="s">
        <v>192</v>
      </c>
      <c r="C2310" s="119">
        <v>0</v>
      </c>
      <c r="D2310" s="111">
        <v>225000</v>
      </c>
    </row>
    <row r="2311" spans="1:4" s="116" customFormat="1" ht="40.5" x14ac:dyDescent="0.2">
      <c r="A2311" s="107">
        <v>638000</v>
      </c>
      <c r="B2311" s="112" t="s">
        <v>126</v>
      </c>
      <c r="C2311" s="106">
        <f t="shared" ref="C2311" si="631">C2312</f>
        <v>19999.999999999996</v>
      </c>
      <c r="D2311" s="106">
        <f t="shared" ref="D2311" si="632">D2312</f>
        <v>0</v>
      </c>
    </row>
    <row r="2312" spans="1:4" s="91" customFormat="1" x14ac:dyDescent="0.2">
      <c r="A2312" s="109">
        <v>638100</v>
      </c>
      <c r="B2312" s="110" t="s">
        <v>195</v>
      </c>
      <c r="C2312" s="119">
        <v>19999.999999999996</v>
      </c>
      <c r="D2312" s="119">
        <v>0</v>
      </c>
    </row>
    <row r="2313" spans="1:4" s="91" customFormat="1" x14ac:dyDescent="0.2">
      <c r="A2313" s="150"/>
      <c r="B2313" s="144" t="s">
        <v>229</v>
      </c>
      <c r="C2313" s="148">
        <f>C2281+C2299+C2308+C2305</f>
        <v>4838200</v>
      </c>
      <c r="D2313" s="148">
        <f>D2281+D2299+D2308+D2305</f>
        <v>1677900</v>
      </c>
    </row>
    <row r="2314" spans="1:4" s="91" customFormat="1" x14ac:dyDescent="0.2">
      <c r="A2314" s="127"/>
      <c r="B2314" s="105"/>
      <c r="C2314" s="128"/>
      <c r="D2314" s="128"/>
    </row>
    <row r="2315" spans="1:4" s="91" customFormat="1" x14ac:dyDescent="0.2">
      <c r="A2315" s="104"/>
      <c r="B2315" s="105"/>
      <c r="C2315" s="111"/>
      <c r="D2315" s="111"/>
    </row>
    <row r="2316" spans="1:4" s="91" customFormat="1" x14ac:dyDescent="0.2">
      <c r="A2316" s="109" t="s">
        <v>621</v>
      </c>
      <c r="B2316" s="112"/>
      <c r="C2316" s="111"/>
      <c r="D2316" s="111"/>
    </row>
    <row r="2317" spans="1:4" s="91" customFormat="1" x14ac:dyDescent="0.2">
      <c r="A2317" s="109" t="s">
        <v>242</v>
      </c>
      <c r="B2317" s="112"/>
      <c r="C2317" s="111"/>
      <c r="D2317" s="111"/>
    </row>
    <row r="2318" spans="1:4" s="91" customFormat="1" x14ac:dyDescent="0.2">
      <c r="A2318" s="109" t="s">
        <v>383</v>
      </c>
      <c r="B2318" s="112"/>
      <c r="C2318" s="111"/>
      <c r="D2318" s="111"/>
    </row>
    <row r="2319" spans="1:4" s="91" customFormat="1" x14ac:dyDescent="0.2">
      <c r="A2319" s="109" t="s">
        <v>525</v>
      </c>
      <c r="B2319" s="112"/>
      <c r="C2319" s="111"/>
      <c r="D2319" s="111"/>
    </row>
    <row r="2320" spans="1:4" s="91" customFormat="1" x14ac:dyDescent="0.2">
      <c r="A2320" s="109"/>
      <c r="B2320" s="140"/>
      <c r="C2320" s="128"/>
      <c r="D2320" s="128"/>
    </row>
    <row r="2321" spans="1:4" s="91" customFormat="1" x14ac:dyDescent="0.2">
      <c r="A2321" s="107">
        <v>410000</v>
      </c>
      <c r="B2321" s="108" t="s">
        <v>87</v>
      </c>
      <c r="C2321" s="106">
        <f>C2322+C2327+0+0+C2338</f>
        <v>2234500</v>
      </c>
      <c r="D2321" s="106">
        <f>D2322+D2327+0+0+D2338</f>
        <v>22000</v>
      </c>
    </row>
    <row r="2322" spans="1:4" s="91" customFormat="1" x14ac:dyDescent="0.2">
      <c r="A2322" s="107">
        <v>411000</v>
      </c>
      <c r="B2322" s="108" t="s">
        <v>200</v>
      </c>
      <c r="C2322" s="106">
        <f t="shared" ref="C2322" si="633">SUM(C2323:C2326)</f>
        <v>2060000</v>
      </c>
      <c r="D2322" s="106">
        <f t="shared" ref="D2322" si="634">SUM(D2323:D2326)</f>
        <v>0</v>
      </c>
    </row>
    <row r="2323" spans="1:4" s="91" customFormat="1" x14ac:dyDescent="0.2">
      <c r="A2323" s="109">
        <v>411100</v>
      </c>
      <c r="B2323" s="110" t="s">
        <v>88</v>
      </c>
      <c r="C2323" s="119">
        <v>1950000</v>
      </c>
      <c r="D2323" s="119">
        <v>0</v>
      </c>
    </row>
    <row r="2324" spans="1:4" s="91" customFormat="1" ht="40.5" x14ac:dyDescent="0.2">
      <c r="A2324" s="109">
        <v>411200</v>
      </c>
      <c r="B2324" s="110" t="s">
        <v>213</v>
      </c>
      <c r="C2324" s="119">
        <v>55000</v>
      </c>
      <c r="D2324" s="119">
        <v>0</v>
      </c>
    </row>
    <row r="2325" spans="1:4" s="91" customFormat="1" ht="40.5" x14ac:dyDescent="0.2">
      <c r="A2325" s="109">
        <v>411300</v>
      </c>
      <c r="B2325" s="110" t="s">
        <v>89</v>
      </c>
      <c r="C2325" s="119">
        <v>25000</v>
      </c>
      <c r="D2325" s="119">
        <v>0</v>
      </c>
    </row>
    <row r="2326" spans="1:4" s="91" customFormat="1" x14ac:dyDescent="0.2">
      <c r="A2326" s="109">
        <v>411400</v>
      </c>
      <c r="B2326" s="110" t="s">
        <v>90</v>
      </c>
      <c r="C2326" s="119">
        <v>30000</v>
      </c>
      <c r="D2326" s="119">
        <v>0</v>
      </c>
    </row>
    <row r="2327" spans="1:4" s="91" customFormat="1" x14ac:dyDescent="0.2">
      <c r="A2327" s="107">
        <v>412000</v>
      </c>
      <c r="B2327" s="112" t="s">
        <v>205</v>
      </c>
      <c r="C2327" s="106">
        <f>SUM(C2328:C2337)</f>
        <v>158500</v>
      </c>
      <c r="D2327" s="106">
        <f>SUM(D2328:D2337)</f>
        <v>16000</v>
      </c>
    </row>
    <row r="2328" spans="1:4" s="91" customFormat="1" ht="40.5" x14ac:dyDescent="0.2">
      <c r="A2328" s="109">
        <v>412200</v>
      </c>
      <c r="B2328" s="110" t="s">
        <v>214</v>
      </c>
      <c r="C2328" s="119">
        <v>85000</v>
      </c>
      <c r="D2328" s="111">
        <v>4100</v>
      </c>
    </row>
    <row r="2329" spans="1:4" s="91" customFormat="1" x14ac:dyDescent="0.2">
      <c r="A2329" s="109">
        <v>412300</v>
      </c>
      <c r="B2329" s="110" t="s">
        <v>92</v>
      </c>
      <c r="C2329" s="119">
        <v>7999.9999999999991</v>
      </c>
      <c r="D2329" s="111">
        <v>0</v>
      </c>
    </row>
    <row r="2330" spans="1:4" s="91" customFormat="1" x14ac:dyDescent="0.2">
      <c r="A2330" s="109">
        <v>412400</v>
      </c>
      <c r="B2330" s="110" t="s">
        <v>93</v>
      </c>
      <c r="C2330" s="119">
        <v>7999.9999999999991</v>
      </c>
      <c r="D2330" s="111">
        <v>2000</v>
      </c>
    </row>
    <row r="2331" spans="1:4" s="91" customFormat="1" x14ac:dyDescent="0.2">
      <c r="A2331" s="109">
        <v>412500</v>
      </c>
      <c r="B2331" s="110" t="s">
        <v>94</v>
      </c>
      <c r="C2331" s="119">
        <v>5000</v>
      </c>
      <c r="D2331" s="111">
        <v>2000</v>
      </c>
    </row>
    <row r="2332" spans="1:4" s="91" customFormat="1" x14ac:dyDescent="0.2">
      <c r="A2332" s="109">
        <v>412600</v>
      </c>
      <c r="B2332" s="110" t="s">
        <v>215</v>
      </c>
      <c r="C2332" s="119">
        <v>15000</v>
      </c>
      <c r="D2332" s="111">
        <v>2700</v>
      </c>
    </row>
    <row r="2333" spans="1:4" s="91" customFormat="1" x14ac:dyDescent="0.2">
      <c r="A2333" s="109">
        <v>412700</v>
      </c>
      <c r="B2333" s="110" t="s">
        <v>202</v>
      </c>
      <c r="C2333" s="119">
        <v>20000</v>
      </c>
      <c r="D2333" s="111">
        <v>2300</v>
      </c>
    </row>
    <row r="2334" spans="1:4" s="91" customFormat="1" x14ac:dyDescent="0.2">
      <c r="A2334" s="109">
        <v>412900</v>
      </c>
      <c r="B2334" s="114" t="s">
        <v>294</v>
      </c>
      <c r="C2334" s="119">
        <v>8000</v>
      </c>
      <c r="D2334" s="111">
        <v>0</v>
      </c>
    </row>
    <row r="2335" spans="1:4" s="91" customFormat="1" ht="40.5" x14ac:dyDescent="0.2">
      <c r="A2335" s="109">
        <v>412900</v>
      </c>
      <c r="B2335" s="114" t="s">
        <v>312</v>
      </c>
      <c r="C2335" s="119">
        <v>500</v>
      </c>
      <c r="D2335" s="111">
        <v>0</v>
      </c>
    </row>
    <row r="2336" spans="1:4" s="91" customFormat="1" ht="40.5" x14ac:dyDescent="0.2">
      <c r="A2336" s="109">
        <v>412900</v>
      </c>
      <c r="B2336" s="114" t="s">
        <v>313</v>
      </c>
      <c r="C2336" s="119">
        <v>3999.9999999999995</v>
      </c>
      <c r="D2336" s="111">
        <v>0</v>
      </c>
    </row>
    <row r="2337" spans="1:4" s="91" customFormat="1" x14ac:dyDescent="0.2">
      <c r="A2337" s="109">
        <v>412900</v>
      </c>
      <c r="B2337" s="114" t="s">
        <v>296</v>
      </c>
      <c r="C2337" s="119">
        <v>5000</v>
      </c>
      <c r="D2337" s="111">
        <v>2900</v>
      </c>
    </row>
    <row r="2338" spans="1:4" s="116" customFormat="1" ht="40.5" x14ac:dyDescent="0.2">
      <c r="A2338" s="107">
        <v>418000</v>
      </c>
      <c r="B2338" s="112" t="s">
        <v>209</v>
      </c>
      <c r="C2338" s="106">
        <f t="shared" ref="C2338" si="635">C2339+C2340</f>
        <v>16000</v>
      </c>
      <c r="D2338" s="106">
        <f t="shared" ref="D2338" si="636">D2339+D2340</f>
        <v>6000</v>
      </c>
    </row>
    <row r="2339" spans="1:4" s="91" customFormat="1" x14ac:dyDescent="0.2">
      <c r="A2339" s="109">
        <v>418200</v>
      </c>
      <c r="B2339" s="110" t="s">
        <v>145</v>
      </c>
      <c r="C2339" s="119">
        <v>9000</v>
      </c>
      <c r="D2339" s="111">
        <v>0</v>
      </c>
    </row>
    <row r="2340" spans="1:4" s="91" customFormat="1" x14ac:dyDescent="0.2">
      <c r="A2340" s="109">
        <v>418400</v>
      </c>
      <c r="B2340" s="110" t="s">
        <v>146</v>
      </c>
      <c r="C2340" s="119">
        <v>7000</v>
      </c>
      <c r="D2340" s="111">
        <v>6000</v>
      </c>
    </row>
    <row r="2341" spans="1:4" s="91" customFormat="1" x14ac:dyDescent="0.2">
      <c r="A2341" s="107">
        <v>510000</v>
      </c>
      <c r="B2341" s="112" t="s">
        <v>151</v>
      </c>
      <c r="C2341" s="106">
        <f t="shared" ref="C2341" si="637">C2342+C2346</f>
        <v>315000</v>
      </c>
      <c r="D2341" s="106">
        <f t="shared" ref="D2341" si="638">D2342+D2346</f>
        <v>55800</v>
      </c>
    </row>
    <row r="2342" spans="1:4" s="91" customFormat="1" x14ac:dyDescent="0.2">
      <c r="A2342" s="107">
        <v>511000</v>
      </c>
      <c r="B2342" s="112" t="s">
        <v>152</v>
      </c>
      <c r="C2342" s="106">
        <f t="shared" ref="C2342" si="639">SUM(C2343:C2344)</f>
        <v>200000</v>
      </c>
      <c r="D2342" s="106">
        <f>SUM(D2343:D2345)</f>
        <v>18000</v>
      </c>
    </row>
    <row r="2343" spans="1:4" s="91" customFormat="1" ht="40.5" x14ac:dyDescent="0.2">
      <c r="A2343" s="109">
        <v>511200</v>
      </c>
      <c r="B2343" s="110" t="s">
        <v>154</v>
      </c>
      <c r="C2343" s="119">
        <v>190000</v>
      </c>
      <c r="D2343" s="111">
        <v>12000</v>
      </c>
    </row>
    <row r="2344" spans="1:4" s="91" customFormat="1" x14ac:dyDescent="0.2">
      <c r="A2344" s="109">
        <v>511300</v>
      </c>
      <c r="B2344" s="110" t="s">
        <v>155</v>
      </c>
      <c r="C2344" s="119">
        <v>10000</v>
      </c>
      <c r="D2344" s="111">
        <v>0</v>
      </c>
    </row>
    <row r="2345" spans="1:4" s="91" customFormat="1" x14ac:dyDescent="0.2">
      <c r="A2345" s="109">
        <v>511500</v>
      </c>
      <c r="B2345" s="110" t="s">
        <v>221</v>
      </c>
      <c r="C2345" s="119">
        <v>0</v>
      </c>
      <c r="D2345" s="111">
        <v>6000</v>
      </c>
    </row>
    <row r="2346" spans="1:4" s="116" customFormat="1" ht="40.5" x14ac:dyDescent="0.2">
      <c r="A2346" s="107">
        <v>516000</v>
      </c>
      <c r="B2346" s="112" t="s">
        <v>162</v>
      </c>
      <c r="C2346" s="106">
        <f t="shared" ref="C2346" si="640">C2347</f>
        <v>115000</v>
      </c>
      <c r="D2346" s="106">
        <f t="shared" ref="D2346" si="641">D2347</f>
        <v>37800</v>
      </c>
    </row>
    <row r="2347" spans="1:4" s="91" customFormat="1" x14ac:dyDescent="0.2">
      <c r="A2347" s="109">
        <v>516100</v>
      </c>
      <c r="B2347" s="110" t="s">
        <v>162</v>
      </c>
      <c r="C2347" s="119">
        <v>115000</v>
      </c>
      <c r="D2347" s="111">
        <v>37800</v>
      </c>
    </row>
    <row r="2348" spans="1:4" s="116" customFormat="1" ht="40.5" x14ac:dyDescent="0.2">
      <c r="A2348" s="107">
        <v>580000</v>
      </c>
      <c r="B2348" s="112" t="s">
        <v>164</v>
      </c>
      <c r="C2348" s="106">
        <f t="shared" ref="C2348:C2349" si="642">C2349</f>
        <v>18000</v>
      </c>
      <c r="D2348" s="106">
        <f t="shared" ref="D2348:D2349" si="643">D2349</f>
        <v>0</v>
      </c>
    </row>
    <row r="2349" spans="1:4" s="116" customFormat="1" ht="40.5" x14ac:dyDescent="0.2">
      <c r="A2349" s="107">
        <v>581000</v>
      </c>
      <c r="B2349" s="112" t="s">
        <v>165</v>
      </c>
      <c r="C2349" s="106">
        <f t="shared" si="642"/>
        <v>18000</v>
      </c>
      <c r="D2349" s="106">
        <f t="shared" si="643"/>
        <v>0</v>
      </c>
    </row>
    <row r="2350" spans="1:4" s="91" customFormat="1" ht="40.5" x14ac:dyDescent="0.2">
      <c r="A2350" s="109">
        <v>581200</v>
      </c>
      <c r="B2350" s="110" t="s">
        <v>166</v>
      </c>
      <c r="C2350" s="119">
        <v>18000</v>
      </c>
      <c r="D2350" s="111">
        <v>0</v>
      </c>
    </row>
    <row r="2351" spans="1:4" s="116" customFormat="1" x14ac:dyDescent="0.2">
      <c r="A2351" s="107">
        <v>630000</v>
      </c>
      <c r="B2351" s="112" t="s">
        <v>190</v>
      </c>
      <c r="C2351" s="106">
        <f t="shared" ref="C2351" si="644">C2352+C2355</f>
        <v>3000</v>
      </c>
      <c r="D2351" s="106">
        <f t="shared" ref="D2351" si="645">D2352+D2355</f>
        <v>17200</v>
      </c>
    </row>
    <row r="2352" spans="1:4" s="116" customFormat="1" x14ac:dyDescent="0.2">
      <c r="A2352" s="107">
        <v>631000</v>
      </c>
      <c r="B2352" s="112" t="s">
        <v>125</v>
      </c>
      <c r="C2352" s="106">
        <f t="shared" ref="C2352" si="646">C2354</f>
        <v>0</v>
      </c>
      <c r="D2352" s="106">
        <f>D2354+D2353</f>
        <v>17200</v>
      </c>
    </row>
    <row r="2353" spans="1:4" s="91" customFormat="1" x14ac:dyDescent="0.2">
      <c r="A2353" s="117">
        <v>631100</v>
      </c>
      <c r="B2353" s="110" t="s">
        <v>192</v>
      </c>
      <c r="C2353" s="119">
        <v>0</v>
      </c>
      <c r="D2353" s="111">
        <v>12000</v>
      </c>
    </row>
    <row r="2354" spans="1:4" s="91" customFormat="1" x14ac:dyDescent="0.2">
      <c r="A2354" s="117">
        <v>631900</v>
      </c>
      <c r="B2354" s="110" t="s">
        <v>328</v>
      </c>
      <c r="C2354" s="119">
        <v>0</v>
      </c>
      <c r="D2354" s="111">
        <v>5200</v>
      </c>
    </row>
    <row r="2355" spans="1:4" s="116" customFormat="1" ht="40.5" x14ac:dyDescent="0.2">
      <c r="A2355" s="107">
        <v>638000</v>
      </c>
      <c r="B2355" s="112" t="s">
        <v>126</v>
      </c>
      <c r="C2355" s="106">
        <f t="shared" ref="C2355" si="647">C2356</f>
        <v>3000</v>
      </c>
      <c r="D2355" s="106">
        <f t="shared" ref="D2355" si="648">D2356</f>
        <v>0</v>
      </c>
    </row>
    <row r="2356" spans="1:4" s="91" customFormat="1" x14ac:dyDescent="0.2">
      <c r="A2356" s="109">
        <v>638100</v>
      </c>
      <c r="B2356" s="110" t="s">
        <v>195</v>
      </c>
      <c r="C2356" s="119">
        <v>3000</v>
      </c>
      <c r="D2356" s="111">
        <v>0</v>
      </c>
    </row>
    <row r="2357" spans="1:4" s="91" customFormat="1" x14ac:dyDescent="0.2">
      <c r="A2357" s="150"/>
      <c r="B2357" s="144" t="s">
        <v>229</v>
      </c>
      <c r="C2357" s="148">
        <f>C2321+C2341+C2348+C2351</f>
        <v>2570500</v>
      </c>
      <c r="D2357" s="148">
        <f>D2321+D2341+D2348+D2351</f>
        <v>95000</v>
      </c>
    </row>
    <row r="2358" spans="1:4" s="91" customFormat="1" x14ac:dyDescent="0.2">
      <c r="A2358" s="127"/>
      <c r="B2358" s="105"/>
      <c r="C2358" s="128"/>
      <c r="D2358" s="128"/>
    </row>
    <row r="2359" spans="1:4" s="91" customFormat="1" x14ac:dyDescent="0.2">
      <c r="A2359" s="104"/>
      <c r="B2359" s="105"/>
      <c r="C2359" s="111"/>
      <c r="D2359" s="111"/>
    </row>
    <row r="2360" spans="1:4" s="91" customFormat="1" x14ac:dyDescent="0.2">
      <c r="A2360" s="109" t="s">
        <v>622</v>
      </c>
      <c r="B2360" s="112"/>
      <c r="C2360" s="111"/>
      <c r="D2360" s="111"/>
    </row>
    <row r="2361" spans="1:4" s="91" customFormat="1" x14ac:dyDescent="0.2">
      <c r="A2361" s="109" t="s">
        <v>242</v>
      </c>
      <c r="B2361" s="112"/>
      <c r="C2361" s="111"/>
      <c r="D2361" s="111"/>
    </row>
    <row r="2362" spans="1:4" s="91" customFormat="1" x14ac:dyDescent="0.2">
      <c r="A2362" s="109" t="s">
        <v>384</v>
      </c>
      <c r="B2362" s="112"/>
      <c r="C2362" s="111"/>
      <c r="D2362" s="111"/>
    </row>
    <row r="2363" spans="1:4" s="91" customFormat="1" x14ac:dyDescent="0.2">
      <c r="A2363" s="109" t="s">
        <v>525</v>
      </c>
      <c r="B2363" s="112"/>
      <c r="C2363" s="111"/>
      <c r="D2363" s="111"/>
    </row>
    <row r="2364" spans="1:4" s="91" customFormat="1" x14ac:dyDescent="0.2">
      <c r="A2364" s="109"/>
      <c r="B2364" s="140"/>
      <c r="C2364" s="128"/>
      <c r="D2364" s="128"/>
    </row>
    <row r="2365" spans="1:4" s="91" customFormat="1" x14ac:dyDescent="0.2">
      <c r="A2365" s="107">
        <v>410000</v>
      </c>
      <c r="B2365" s="108" t="s">
        <v>87</v>
      </c>
      <c r="C2365" s="106">
        <f t="shared" ref="C2365" si="649">C2366+C2371</f>
        <v>8974800</v>
      </c>
      <c r="D2365" s="106">
        <f t="shared" ref="D2365" si="650">D2366+D2371</f>
        <v>0</v>
      </c>
    </row>
    <row r="2366" spans="1:4" s="91" customFormat="1" x14ac:dyDescent="0.2">
      <c r="A2366" s="107">
        <v>411000</v>
      </c>
      <c r="B2366" s="108" t="s">
        <v>200</v>
      </c>
      <c r="C2366" s="106">
        <f t="shared" ref="C2366" si="651">SUM(C2367:C2370)</f>
        <v>7775500</v>
      </c>
      <c r="D2366" s="106">
        <f t="shared" ref="D2366" si="652">SUM(D2367:D2370)</f>
        <v>0</v>
      </c>
    </row>
    <row r="2367" spans="1:4" s="91" customFormat="1" x14ac:dyDescent="0.2">
      <c r="A2367" s="109">
        <v>411100</v>
      </c>
      <c r="B2367" s="110" t="s">
        <v>88</v>
      </c>
      <c r="C2367" s="119">
        <v>7130000</v>
      </c>
      <c r="D2367" s="119">
        <v>0</v>
      </c>
    </row>
    <row r="2368" spans="1:4" s="91" customFormat="1" ht="40.5" x14ac:dyDescent="0.2">
      <c r="A2368" s="109">
        <v>411200</v>
      </c>
      <c r="B2368" s="110" t="s">
        <v>213</v>
      </c>
      <c r="C2368" s="119">
        <v>380000</v>
      </c>
      <c r="D2368" s="119">
        <v>0</v>
      </c>
    </row>
    <row r="2369" spans="1:4" s="91" customFormat="1" ht="40.5" x14ac:dyDescent="0.2">
      <c r="A2369" s="109">
        <v>411300</v>
      </c>
      <c r="B2369" s="110" t="s">
        <v>89</v>
      </c>
      <c r="C2369" s="119">
        <v>185500</v>
      </c>
      <c r="D2369" s="119">
        <v>0</v>
      </c>
    </row>
    <row r="2370" spans="1:4" s="91" customFormat="1" x14ac:dyDescent="0.2">
      <c r="A2370" s="109">
        <v>411400</v>
      </c>
      <c r="B2370" s="110" t="s">
        <v>90</v>
      </c>
      <c r="C2370" s="119">
        <v>80000</v>
      </c>
      <c r="D2370" s="119">
        <v>0</v>
      </c>
    </row>
    <row r="2371" spans="1:4" s="91" customFormat="1" x14ac:dyDescent="0.2">
      <c r="A2371" s="107">
        <v>412000</v>
      </c>
      <c r="B2371" s="112" t="s">
        <v>205</v>
      </c>
      <c r="C2371" s="106">
        <f>SUM(C2372:C2381)</f>
        <v>1199300</v>
      </c>
      <c r="D2371" s="106">
        <f>SUM(D2372:D2381)</f>
        <v>0</v>
      </c>
    </row>
    <row r="2372" spans="1:4" s="91" customFormat="1" ht="40.5" x14ac:dyDescent="0.2">
      <c r="A2372" s="109">
        <v>412200</v>
      </c>
      <c r="B2372" s="110" t="s">
        <v>214</v>
      </c>
      <c r="C2372" s="119">
        <v>712200</v>
      </c>
      <c r="D2372" s="119">
        <v>0</v>
      </c>
    </row>
    <row r="2373" spans="1:4" s="91" customFormat="1" x14ac:dyDescent="0.2">
      <c r="A2373" s="109">
        <v>412300</v>
      </c>
      <c r="B2373" s="110" t="s">
        <v>92</v>
      </c>
      <c r="C2373" s="119">
        <v>120000</v>
      </c>
      <c r="D2373" s="119">
        <v>0</v>
      </c>
    </row>
    <row r="2374" spans="1:4" s="91" customFormat="1" x14ac:dyDescent="0.2">
      <c r="A2374" s="109">
        <v>412500</v>
      </c>
      <c r="B2374" s="110" t="s">
        <v>94</v>
      </c>
      <c r="C2374" s="119">
        <v>20000</v>
      </c>
      <c r="D2374" s="119">
        <v>0</v>
      </c>
    </row>
    <row r="2375" spans="1:4" s="91" customFormat="1" x14ac:dyDescent="0.2">
      <c r="A2375" s="109">
        <v>412600</v>
      </c>
      <c r="B2375" s="110" t="s">
        <v>215</v>
      </c>
      <c r="C2375" s="119">
        <v>15000</v>
      </c>
      <c r="D2375" s="119">
        <v>0</v>
      </c>
    </row>
    <row r="2376" spans="1:4" s="91" customFormat="1" x14ac:dyDescent="0.2">
      <c r="A2376" s="109">
        <v>412700</v>
      </c>
      <c r="B2376" s="110" t="s">
        <v>202</v>
      </c>
      <c r="C2376" s="119">
        <v>312000</v>
      </c>
      <c r="D2376" s="119">
        <v>0</v>
      </c>
    </row>
    <row r="2377" spans="1:4" s="91" customFormat="1" x14ac:dyDescent="0.2">
      <c r="A2377" s="109">
        <v>412900</v>
      </c>
      <c r="B2377" s="114" t="s">
        <v>294</v>
      </c>
      <c r="C2377" s="119">
        <v>1500</v>
      </c>
      <c r="D2377" s="119">
        <v>0</v>
      </c>
    </row>
    <row r="2378" spans="1:4" s="91" customFormat="1" x14ac:dyDescent="0.2">
      <c r="A2378" s="109">
        <v>412900</v>
      </c>
      <c r="B2378" s="114" t="s">
        <v>311</v>
      </c>
      <c r="C2378" s="119">
        <v>1500</v>
      </c>
      <c r="D2378" s="119">
        <v>0</v>
      </c>
    </row>
    <row r="2379" spans="1:4" s="91" customFormat="1" ht="40.5" x14ac:dyDescent="0.2">
      <c r="A2379" s="109">
        <v>412900</v>
      </c>
      <c r="B2379" s="114" t="s">
        <v>312</v>
      </c>
      <c r="C2379" s="119">
        <v>600</v>
      </c>
      <c r="D2379" s="119">
        <v>0</v>
      </c>
    </row>
    <row r="2380" spans="1:4" s="91" customFormat="1" ht="40.5" x14ac:dyDescent="0.2">
      <c r="A2380" s="109">
        <v>412900</v>
      </c>
      <c r="B2380" s="114" t="s">
        <v>313</v>
      </c>
      <c r="C2380" s="119">
        <v>15600</v>
      </c>
      <c r="D2380" s="119">
        <v>0</v>
      </c>
    </row>
    <row r="2381" spans="1:4" s="91" customFormat="1" x14ac:dyDescent="0.2">
      <c r="A2381" s="109">
        <v>412900</v>
      </c>
      <c r="B2381" s="114" t="s">
        <v>296</v>
      </c>
      <c r="C2381" s="119">
        <v>900</v>
      </c>
      <c r="D2381" s="119">
        <v>0</v>
      </c>
    </row>
    <row r="2382" spans="1:4" s="116" customFormat="1" x14ac:dyDescent="0.2">
      <c r="A2382" s="107">
        <v>510000</v>
      </c>
      <c r="B2382" s="112" t="s">
        <v>151</v>
      </c>
      <c r="C2382" s="106">
        <f t="shared" ref="C2382" si="653">C2383</f>
        <v>10000</v>
      </c>
      <c r="D2382" s="106">
        <f t="shared" ref="D2382" si="654">D2383</f>
        <v>0</v>
      </c>
    </row>
    <row r="2383" spans="1:4" s="116" customFormat="1" x14ac:dyDescent="0.2">
      <c r="A2383" s="107">
        <v>511000</v>
      </c>
      <c r="B2383" s="112" t="s">
        <v>152</v>
      </c>
      <c r="C2383" s="106">
        <f>SUM(C2384:C2384)</f>
        <v>10000</v>
      </c>
      <c r="D2383" s="106">
        <f>SUM(D2384:D2384)</f>
        <v>0</v>
      </c>
    </row>
    <row r="2384" spans="1:4" s="91" customFormat="1" x14ac:dyDescent="0.2">
      <c r="A2384" s="109">
        <v>511300</v>
      </c>
      <c r="B2384" s="110" t="s">
        <v>155</v>
      </c>
      <c r="C2384" s="119">
        <v>10000</v>
      </c>
      <c r="D2384" s="119">
        <v>0</v>
      </c>
    </row>
    <row r="2385" spans="1:4" s="116" customFormat="1" x14ac:dyDescent="0.2">
      <c r="A2385" s="107">
        <v>630000</v>
      </c>
      <c r="B2385" s="112" t="s">
        <v>190</v>
      </c>
      <c r="C2385" s="106">
        <f t="shared" ref="C2385" si="655">C2386+C2389</f>
        <v>189800</v>
      </c>
      <c r="D2385" s="106">
        <f t="shared" ref="D2385" si="656">D2386+D2389</f>
        <v>2000000</v>
      </c>
    </row>
    <row r="2386" spans="1:4" s="116" customFormat="1" x14ac:dyDescent="0.2">
      <c r="A2386" s="107">
        <v>631000</v>
      </c>
      <c r="B2386" s="112" t="s">
        <v>125</v>
      </c>
      <c r="C2386" s="106">
        <f t="shared" ref="C2386" si="657">C2388</f>
        <v>1500</v>
      </c>
      <c r="D2386" s="106">
        <f>D2388+D2387</f>
        <v>2000000</v>
      </c>
    </row>
    <row r="2387" spans="1:4" s="91" customFormat="1" x14ac:dyDescent="0.2">
      <c r="A2387" s="117">
        <v>631200</v>
      </c>
      <c r="B2387" s="110" t="s">
        <v>193</v>
      </c>
      <c r="C2387" s="119">
        <v>0</v>
      </c>
      <c r="D2387" s="111">
        <v>2000000</v>
      </c>
    </row>
    <row r="2388" spans="1:4" s="91" customFormat="1" x14ac:dyDescent="0.2">
      <c r="A2388" s="117">
        <v>631900</v>
      </c>
      <c r="B2388" s="110" t="s">
        <v>328</v>
      </c>
      <c r="C2388" s="119">
        <v>1500</v>
      </c>
      <c r="D2388" s="119">
        <v>0</v>
      </c>
    </row>
    <row r="2389" spans="1:4" s="116" customFormat="1" ht="40.5" x14ac:dyDescent="0.2">
      <c r="A2389" s="107">
        <v>638000</v>
      </c>
      <c r="B2389" s="112" t="s">
        <v>126</v>
      </c>
      <c r="C2389" s="106">
        <f t="shared" ref="C2389" si="658">C2390</f>
        <v>188300</v>
      </c>
      <c r="D2389" s="106">
        <f t="shared" ref="D2389" si="659">D2390</f>
        <v>0</v>
      </c>
    </row>
    <row r="2390" spans="1:4" s="91" customFormat="1" x14ac:dyDescent="0.2">
      <c r="A2390" s="109">
        <v>638100</v>
      </c>
      <c r="B2390" s="110" t="s">
        <v>195</v>
      </c>
      <c r="C2390" s="119">
        <v>188300</v>
      </c>
      <c r="D2390" s="119">
        <v>0</v>
      </c>
    </row>
    <row r="2391" spans="1:4" s="91" customFormat="1" x14ac:dyDescent="0.2">
      <c r="A2391" s="150"/>
      <c r="B2391" s="144" t="s">
        <v>229</v>
      </c>
      <c r="C2391" s="148">
        <f>C2365+C2382+C2385</f>
        <v>9174600</v>
      </c>
      <c r="D2391" s="148">
        <f>D2365+D2382+D2385</f>
        <v>2000000</v>
      </c>
    </row>
    <row r="2392" spans="1:4" s="91" customFormat="1" x14ac:dyDescent="0.2">
      <c r="A2392" s="127"/>
      <c r="B2392" s="105"/>
      <c r="C2392" s="128"/>
      <c r="D2392" s="128"/>
    </row>
    <row r="2393" spans="1:4" s="91" customFormat="1" x14ac:dyDescent="0.2">
      <c r="A2393" s="104"/>
      <c r="B2393" s="105"/>
      <c r="C2393" s="111"/>
      <c r="D2393" s="111"/>
    </row>
    <row r="2394" spans="1:4" s="91" customFormat="1" x14ac:dyDescent="0.2">
      <c r="A2394" s="109" t="s">
        <v>623</v>
      </c>
      <c r="B2394" s="112"/>
      <c r="C2394" s="111"/>
      <c r="D2394" s="111"/>
    </row>
    <row r="2395" spans="1:4" s="91" customFormat="1" x14ac:dyDescent="0.2">
      <c r="A2395" s="109" t="s">
        <v>242</v>
      </c>
      <c r="B2395" s="112"/>
      <c r="C2395" s="111"/>
      <c r="D2395" s="111"/>
    </row>
    <row r="2396" spans="1:4" s="91" customFormat="1" x14ac:dyDescent="0.2">
      <c r="A2396" s="109" t="s">
        <v>385</v>
      </c>
      <c r="B2396" s="112"/>
      <c r="C2396" s="111"/>
      <c r="D2396" s="111"/>
    </row>
    <row r="2397" spans="1:4" s="91" customFormat="1" x14ac:dyDescent="0.2">
      <c r="A2397" s="109" t="s">
        <v>525</v>
      </c>
      <c r="B2397" s="112"/>
      <c r="C2397" s="111"/>
      <c r="D2397" s="111"/>
    </row>
    <row r="2398" spans="1:4" s="91" customFormat="1" x14ac:dyDescent="0.2">
      <c r="A2398" s="109"/>
      <c r="B2398" s="140"/>
      <c r="C2398" s="128"/>
      <c r="D2398" s="128"/>
    </row>
    <row r="2399" spans="1:4" s="91" customFormat="1" x14ac:dyDescent="0.2">
      <c r="A2399" s="107">
        <v>410000</v>
      </c>
      <c r="B2399" s="108" t="s">
        <v>87</v>
      </c>
      <c r="C2399" s="106">
        <f t="shared" ref="C2399" si="660">C2400+C2405</f>
        <v>1135900</v>
      </c>
      <c r="D2399" s="106">
        <f t="shared" ref="D2399" si="661">D2400+D2405</f>
        <v>0</v>
      </c>
    </row>
    <row r="2400" spans="1:4" s="91" customFormat="1" x14ac:dyDescent="0.2">
      <c r="A2400" s="107">
        <v>411000</v>
      </c>
      <c r="B2400" s="108" t="s">
        <v>200</v>
      </c>
      <c r="C2400" s="106">
        <f t="shared" ref="C2400" si="662">SUM(C2401:C2404)</f>
        <v>958900</v>
      </c>
      <c r="D2400" s="106">
        <f t="shared" ref="D2400" si="663">SUM(D2401:D2404)</f>
        <v>0</v>
      </c>
    </row>
    <row r="2401" spans="1:4" s="91" customFormat="1" x14ac:dyDescent="0.2">
      <c r="A2401" s="109">
        <v>411100</v>
      </c>
      <c r="B2401" s="110" t="s">
        <v>88</v>
      </c>
      <c r="C2401" s="119">
        <v>850000</v>
      </c>
      <c r="D2401" s="119">
        <v>0</v>
      </c>
    </row>
    <row r="2402" spans="1:4" s="91" customFormat="1" ht="40.5" x14ac:dyDescent="0.2">
      <c r="A2402" s="109">
        <v>411200</v>
      </c>
      <c r="B2402" s="110" t="s">
        <v>213</v>
      </c>
      <c r="C2402" s="119">
        <v>50000</v>
      </c>
      <c r="D2402" s="119">
        <v>0</v>
      </c>
    </row>
    <row r="2403" spans="1:4" s="91" customFormat="1" ht="40.5" x14ac:dyDescent="0.2">
      <c r="A2403" s="109">
        <v>411300</v>
      </c>
      <c r="B2403" s="110" t="s">
        <v>89</v>
      </c>
      <c r="C2403" s="119">
        <v>33500</v>
      </c>
      <c r="D2403" s="119">
        <v>0</v>
      </c>
    </row>
    <row r="2404" spans="1:4" s="91" customFormat="1" x14ac:dyDescent="0.2">
      <c r="A2404" s="109">
        <v>411400</v>
      </c>
      <c r="B2404" s="110" t="s">
        <v>90</v>
      </c>
      <c r="C2404" s="119">
        <v>25400</v>
      </c>
      <c r="D2404" s="119">
        <v>0</v>
      </c>
    </row>
    <row r="2405" spans="1:4" s="91" customFormat="1" x14ac:dyDescent="0.2">
      <c r="A2405" s="107">
        <v>412000</v>
      </c>
      <c r="B2405" s="112" t="s">
        <v>205</v>
      </c>
      <c r="C2405" s="106">
        <f>SUM(C2406:C2412)</f>
        <v>177000</v>
      </c>
      <c r="D2405" s="106">
        <f>SUM(D2406:D2412)</f>
        <v>0</v>
      </c>
    </row>
    <row r="2406" spans="1:4" s="91" customFormat="1" ht="40.5" x14ac:dyDescent="0.2">
      <c r="A2406" s="109">
        <v>412200</v>
      </c>
      <c r="B2406" s="110" t="s">
        <v>214</v>
      </c>
      <c r="C2406" s="119">
        <v>90000</v>
      </c>
      <c r="D2406" s="119">
        <v>0</v>
      </c>
    </row>
    <row r="2407" spans="1:4" s="91" customFormat="1" x14ac:dyDescent="0.2">
      <c r="A2407" s="109">
        <v>412300</v>
      </c>
      <c r="B2407" s="110" t="s">
        <v>92</v>
      </c>
      <c r="C2407" s="119">
        <v>18000</v>
      </c>
      <c r="D2407" s="119">
        <v>0</v>
      </c>
    </row>
    <row r="2408" spans="1:4" s="91" customFormat="1" x14ac:dyDescent="0.2">
      <c r="A2408" s="109">
        <v>412500</v>
      </c>
      <c r="B2408" s="110" t="s">
        <v>94</v>
      </c>
      <c r="C2408" s="119">
        <v>3000</v>
      </c>
      <c r="D2408" s="119">
        <v>0</v>
      </c>
    </row>
    <row r="2409" spans="1:4" s="91" customFormat="1" x14ac:dyDescent="0.2">
      <c r="A2409" s="109">
        <v>412600</v>
      </c>
      <c r="B2409" s="110" t="s">
        <v>215</v>
      </c>
      <c r="C2409" s="119">
        <v>3000</v>
      </c>
      <c r="D2409" s="119">
        <v>0</v>
      </c>
    </row>
    <row r="2410" spans="1:4" s="91" customFormat="1" x14ac:dyDescent="0.2">
      <c r="A2410" s="109">
        <v>412700</v>
      </c>
      <c r="B2410" s="110" t="s">
        <v>202</v>
      </c>
      <c r="C2410" s="119">
        <v>60000</v>
      </c>
      <c r="D2410" s="119">
        <v>0</v>
      </c>
    </row>
    <row r="2411" spans="1:4" s="91" customFormat="1" ht="40.5" x14ac:dyDescent="0.2">
      <c r="A2411" s="109">
        <v>412900</v>
      </c>
      <c r="B2411" s="114" t="s">
        <v>313</v>
      </c>
      <c r="C2411" s="119">
        <v>3000</v>
      </c>
      <c r="D2411" s="119">
        <v>0</v>
      </c>
    </row>
    <row r="2412" spans="1:4" s="91" customFormat="1" x14ac:dyDescent="0.2">
      <c r="A2412" s="109">
        <v>412900</v>
      </c>
      <c r="B2412" s="114" t="s">
        <v>296</v>
      </c>
      <c r="C2412" s="119">
        <v>0</v>
      </c>
      <c r="D2412" s="119">
        <v>0</v>
      </c>
    </row>
    <row r="2413" spans="1:4" s="116" customFormat="1" x14ac:dyDescent="0.2">
      <c r="A2413" s="107">
        <v>510000</v>
      </c>
      <c r="B2413" s="112" t="s">
        <v>151</v>
      </c>
      <c r="C2413" s="106">
        <f t="shared" ref="C2413:C2414" si="664">C2414</f>
        <v>56000</v>
      </c>
      <c r="D2413" s="106">
        <f t="shared" ref="D2413:D2414" si="665">D2414</f>
        <v>0</v>
      </c>
    </row>
    <row r="2414" spans="1:4" s="116" customFormat="1" x14ac:dyDescent="0.2">
      <c r="A2414" s="107">
        <v>511000</v>
      </c>
      <c r="B2414" s="112" t="s">
        <v>152</v>
      </c>
      <c r="C2414" s="106">
        <f t="shared" si="664"/>
        <v>56000</v>
      </c>
      <c r="D2414" s="106">
        <f t="shared" si="665"/>
        <v>0</v>
      </c>
    </row>
    <row r="2415" spans="1:4" s="91" customFormat="1" x14ac:dyDescent="0.2">
      <c r="A2415" s="109">
        <v>511300</v>
      </c>
      <c r="B2415" s="110" t="s">
        <v>155</v>
      </c>
      <c r="C2415" s="119">
        <v>56000</v>
      </c>
      <c r="D2415" s="119">
        <v>0</v>
      </c>
    </row>
    <row r="2416" spans="1:4" s="116" customFormat="1" x14ac:dyDescent="0.2">
      <c r="A2416" s="107">
        <v>630000</v>
      </c>
      <c r="B2416" s="112" t="s">
        <v>190</v>
      </c>
      <c r="C2416" s="106">
        <f t="shared" ref="C2416" si="666">C2417</f>
        <v>0</v>
      </c>
      <c r="D2416" s="106">
        <f t="shared" ref="D2416" si="667">D2417</f>
        <v>370900</v>
      </c>
    </row>
    <row r="2417" spans="1:4" s="116" customFormat="1" x14ac:dyDescent="0.2">
      <c r="A2417" s="107">
        <v>631000</v>
      </c>
      <c r="B2417" s="112" t="s">
        <v>125</v>
      </c>
      <c r="C2417" s="106">
        <f>0+C2418</f>
        <v>0</v>
      </c>
      <c r="D2417" s="106">
        <f>0+D2418</f>
        <v>370900</v>
      </c>
    </row>
    <row r="2418" spans="1:4" s="91" customFormat="1" x14ac:dyDescent="0.2">
      <c r="A2418" s="117">
        <v>631200</v>
      </c>
      <c r="B2418" s="110" t="s">
        <v>193</v>
      </c>
      <c r="C2418" s="119">
        <v>0</v>
      </c>
      <c r="D2418" s="111">
        <v>370900</v>
      </c>
    </row>
    <row r="2419" spans="1:4" s="91" customFormat="1" x14ac:dyDescent="0.2">
      <c r="A2419" s="150"/>
      <c r="B2419" s="144" t="s">
        <v>229</v>
      </c>
      <c r="C2419" s="148">
        <f>C2399+C2413+C2416</f>
        <v>1191900</v>
      </c>
      <c r="D2419" s="148">
        <f>D2399+D2413+D2416</f>
        <v>370900</v>
      </c>
    </row>
    <row r="2420" spans="1:4" s="91" customFormat="1" x14ac:dyDescent="0.2">
      <c r="A2420" s="127"/>
      <c r="B2420" s="105"/>
      <c r="C2420" s="111"/>
      <c r="D2420" s="111"/>
    </row>
    <row r="2421" spans="1:4" s="91" customFormat="1" x14ac:dyDescent="0.2">
      <c r="A2421" s="104"/>
      <c r="B2421" s="105"/>
      <c r="C2421" s="111"/>
      <c r="D2421" s="111"/>
    </row>
    <row r="2422" spans="1:4" s="91" customFormat="1" x14ac:dyDescent="0.2">
      <c r="A2422" s="109" t="s">
        <v>624</v>
      </c>
      <c r="B2422" s="112"/>
      <c r="C2422" s="111"/>
      <c r="D2422" s="111"/>
    </row>
    <row r="2423" spans="1:4" s="91" customFormat="1" x14ac:dyDescent="0.2">
      <c r="A2423" s="109" t="s">
        <v>242</v>
      </c>
      <c r="B2423" s="112"/>
      <c r="C2423" s="111"/>
      <c r="D2423" s="111"/>
    </row>
    <row r="2424" spans="1:4" s="91" customFormat="1" x14ac:dyDescent="0.2">
      <c r="A2424" s="109" t="s">
        <v>386</v>
      </c>
      <c r="B2424" s="112"/>
      <c r="C2424" s="111"/>
      <c r="D2424" s="111"/>
    </row>
    <row r="2425" spans="1:4" s="91" customFormat="1" x14ac:dyDescent="0.2">
      <c r="A2425" s="109" t="s">
        <v>525</v>
      </c>
      <c r="B2425" s="112"/>
      <c r="C2425" s="111"/>
      <c r="D2425" s="111"/>
    </row>
    <row r="2426" spans="1:4" s="91" customFormat="1" x14ac:dyDescent="0.2">
      <c r="A2426" s="109"/>
      <c r="B2426" s="140"/>
      <c r="C2426" s="128"/>
      <c r="D2426" s="128"/>
    </row>
    <row r="2427" spans="1:4" s="91" customFormat="1" x14ac:dyDescent="0.2">
      <c r="A2427" s="107">
        <v>410000</v>
      </c>
      <c r="B2427" s="108" t="s">
        <v>87</v>
      </c>
      <c r="C2427" s="106">
        <f t="shared" ref="C2427" si="668">C2428+C2433</f>
        <v>1095000</v>
      </c>
      <c r="D2427" s="106">
        <f t="shared" ref="D2427" si="669">D2428+D2433</f>
        <v>0</v>
      </c>
    </row>
    <row r="2428" spans="1:4" s="91" customFormat="1" x14ac:dyDescent="0.2">
      <c r="A2428" s="107">
        <v>411000</v>
      </c>
      <c r="B2428" s="108" t="s">
        <v>200</v>
      </c>
      <c r="C2428" s="106">
        <f t="shared" ref="C2428" si="670">SUM(C2429:C2432)</f>
        <v>872200</v>
      </c>
      <c r="D2428" s="106">
        <f t="shared" ref="D2428" si="671">SUM(D2429:D2432)</f>
        <v>0</v>
      </c>
    </row>
    <row r="2429" spans="1:4" s="91" customFormat="1" x14ac:dyDescent="0.2">
      <c r="A2429" s="109">
        <v>411100</v>
      </c>
      <c r="B2429" s="110" t="s">
        <v>88</v>
      </c>
      <c r="C2429" s="119">
        <v>750000</v>
      </c>
      <c r="D2429" s="119">
        <v>0</v>
      </c>
    </row>
    <row r="2430" spans="1:4" s="91" customFormat="1" ht="40.5" x14ac:dyDescent="0.2">
      <c r="A2430" s="109">
        <v>411200</v>
      </c>
      <c r="B2430" s="110" t="s">
        <v>213</v>
      </c>
      <c r="C2430" s="119">
        <v>45000</v>
      </c>
      <c r="D2430" s="119">
        <v>0</v>
      </c>
    </row>
    <row r="2431" spans="1:4" s="91" customFormat="1" ht="40.5" x14ac:dyDescent="0.2">
      <c r="A2431" s="109">
        <v>411300</v>
      </c>
      <c r="B2431" s="110" t="s">
        <v>89</v>
      </c>
      <c r="C2431" s="119">
        <v>41000</v>
      </c>
      <c r="D2431" s="119">
        <v>0</v>
      </c>
    </row>
    <row r="2432" spans="1:4" s="91" customFormat="1" x14ac:dyDescent="0.2">
      <c r="A2432" s="109">
        <v>411400</v>
      </c>
      <c r="B2432" s="110" t="s">
        <v>90</v>
      </c>
      <c r="C2432" s="119">
        <v>36200</v>
      </c>
      <c r="D2432" s="119">
        <v>0</v>
      </c>
    </row>
    <row r="2433" spans="1:4" s="91" customFormat="1" x14ac:dyDescent="0.2">
      <c r="A2433" s="107">
        <v>412000</v>
      </c>
      <c r="B2433" s="112" t="s">
        <v>205</v>
      </c>
      <c r="C2433" s="106">
        <f>SUM(C2434:C2441)</f>
        <v>222800</v>
      </c>
      <c r="D2433" s="106">
        <f>SUM(D2434:D2441)</f>
        <v>0</v>
      </c>
    </row>
    <row r="2434" spans="1:4" s="91" customFormat="1" ht="40.5" x14ac:dyDescent="0.2">
      <c r="A2434" s="109">
        <v>412200</v>
      </c>
      <c r="B2434" s="110" t="s">
        <v>214</v>
      </c>
      <c r="C2434" s="119">
        <v>135000</v>
      </c>
      <c r="D2434" s="119">
        <v>0</v>
      </c>
    </row>
    <row r="2435" spans="1:4" s="91" customFormat="1" x14ac:dyDescent="0.2">
      <c r="A2435" s="109">
        <v>412300</v>
      </c>
      <c r="B2435" s="110" t="s">
        <v>92</v>
      </c>
      <c r="C2435" s="119">
        <v>18000</v>
      </c>
      <c r="D2435" s="119">
        <v>0</v>
      </c>
    </row>
    <row r="2436" spans="1:4" s="91" customFormat="1" x14ac:dyDescent="0.2">
      <c r="A2436" s="109">
        <v>412500</v>
      </c>
      <c r="B2436" s="110" t="s">
        <v>94</v>
      </c>
      <c r="C2436" s="119">
        <v>3000</v>
      </c>
      <c r="D2436" s="119">
        <v>0</v>
      </c>
    </row>
    <row r="2437" spans="1:4" s="91" customFormat="1" x14ac:dyDescent="0.2">
      <c r="A2437" s="109">
        <v>412600</v>
      </c>
      <c r="B2437" s="110" t="s">
        <v>215</v>
      </c>
      <c r="C2437" s="119">
        <v>3000</v>
      </c>
      <c r="D2437" s="119">
        <v>0</v>
      </c>
    </row>
    <row r="2438" spans="1:4" s="91" customFormat="1" x14ac:dyDescent="0.2">
      <c r="A2438" s="109">
        <v>412700</v>
      </c>
      <c r="B2438" s="110" t="s">
        <v>202</v>
      </c>
      <c r="C2438" s="119">
        <v>55000</v>
      </c>
      <c r="D2438" s="119">
        <v>0</v>
      </c>
    </row>
    <row r="2439" spans="1:4" s="91" customFormat="1" x14ac:dyDescent="0.2">
      <c r="A2439" s="109">
        <v>412900</v>
      </c>
      <c r="B2439" s="114" t="s">
        <v>294</v>
      </c>
      <c r="C2439" s="119">
        <v>4500</v>
      </c>
      <c r="D2439" s="119">
        <v>0</v>
      </c>
    </row>
    <row r="2440" spans="1:4" s="91" customFormat="1" ht="40.5" x14ac:dyDescent="0.2">
      <c r="A2440" s="109">
        <v>412900</v>
      </c>
      <c r="B2440" s="114" t="s">
        <v>312</v>
      </c>
      <c r="C2440" s="119">
        <v>2500</v>
      </c>
      <c r="D2440" s="119">
        <v>0</v>
      </c>
    </row>
    <row r="2441" spans="1:4" s="91" customFormat="1" ht="40.5" x14ac:dyDescent="0.2">
      <c r="A2441" s="109">
        <v>412900</v>
      </c>
      <c r="B2441" s="114" t="s">
        <v>313</v>
      </c>
      <c r="C2441" s="119">
        <v>1800</v>
      </c>
      <c r="D2441" s="119">
        <v>0</v>
      </c>
    </row>
    <row r="2442" spans="1:4" s="116" customFormat="1" x14ac:dyDescent="0.2">
      <c r="A2442" s="107">
        <v>510000</v>
      </c>
      <c r="B2442" s="112" t="s">
        <v>151</v>
      </c>
      <c r="C2442" s="106">
        <f t="shared" ref="C2442" si="672">C2443</f>
        <v>93000</v>
      </c>
      <c r="D2442" s="106">
        <f>D2443+D2446</f>
        <v>0</v>
      </c>
    </row>
    <row r="2443" spans="1:4" s="116" customFormat="1" x14ac:dyDescent="0.2">
      <c r="A2443" s="107">
        <v>511000</v>
      </c>
      <c r="B2443" s="112" t="s">
        <v>152</v>
      </c>
      <c r="C2443" s="106">
        <f>SUM(C2444:C2445)</f>
        <v>93000</v>
      </c>
      <c r="D2443" s="106">
        <f>SUM(D2444:D2445)</f>
        <v>0</v>
      </c>
    </row>
    <row r="2444" spans="1:4" s="91" customFormat="1" ht="40.5" x14ac:dyDescent="0.2">
      <c r="A2444" s="109">
        <v>511200</v>
      </c>
      <c r="B2444" s="110" t="s">
        <v>154</v>
      </c>
      <c r="C2444" s="119">
        <v>40000</v>
      </c>
      <c r="D2444" s="119">
        <v>0</v>
      </c>
    </row>
    <row r="2445" spans="1:4" s="91" customFormat="1" x14ac:dyDescent="0.2">
      <c r="A2445" s="109">
        <v>511300</v>
      </c>
      <c r="B2445" s="110" t="s">
        <v>155</v>
      </c>
      <c r="C2445" s="119">
        <v>52999.999999999993</v>
      </c>
      <c r="D2445" s="119">
        <v>0</v>
      </c>
    </row>
    <row r="2446" spans="1:4" s="116" customFormat="1" x14ac:dyDescent="0.2">
      <c r="A2446" s="107">
        <v>513000</v>
      </c>
      <c r="B2446" s="112" t="s">
        <v>160</v>
      </c>
      <c r="C2446" s="106"/>
      <c r="D2446" s="106">
        <f>0</f>
        <v>0</v>
      </c>
    </row>
    <row r="2447" spans="1:4" s="116" customFormat="1" x14ac:dyDescent="0.2">
      <c r="A2447" s="107">
        <v>630000</v>
      </c>
      <c r="B2447" s="112" t="s">
        <v>190</v>
      </c>
      <c r="C2447" s="106">
        <f>C2448+C2450</f>
        <v>44800</v>
      </c>
      <c r="D2447" s="106">
        <f>D2448+D2450</f>
        <v>1000000</v>
      </c>
    </row>
    <row r="2448" spans="1:4" s="116" customFormat="1" x14ac:dyDescent="0.2">
      <c r="A2448" s="107">
        <v>631000</v>
      </c>
      <c r="B2448" s="112" t="s">
        <v>125</v>
      </c>
      <c r="C2448" s="106">
        <f>0</f>
        <v>0</v>
      </c>
      <c r="D2448" s="106">
        <f>0+D2449</f>
        <v>1000000</v>
      </c>
    </row>
    <row r="2449" spans="1:4" s="91" customFormat="1" x14ac:dyDescent="0.2">
      <c r="A2449" s="117">
        <v>631200</v>
      </c>
      <c r="B2449" s="110" t="s">
        <v>193</v>
      </c>
      <c r="C2449" s="119">
        <v>0</v>
      </c>
      <c r="D2449" s="111">
        <v>1000000</v>
      </c>
    </row>
    <row r="2450" spans="1:4" s="116" customFormat="1" ht="40.5" x14ac:dyDescent="0.2">
      <c r="A2450" s="107">
        <v>638000</v>
      </c>
      <c r="B2450" s="112" t="s">
        <v>126</v>
      </c>
      <c r="C2450" s="106">
        <f t="shared" ref="C2450" si="673">C2451</f>
        <v>44800</v>
      </c>
      <c r="D2450" s="106">
        <f t="shared" ref="D2450" si="674">D2451</f>
        <v>0</v>
      </c>
    </row>
    <row r="2451" spans="1:4" s="91" customFormat="1" x14ac:dyDescent="0.2">
      <c r="A2451" s="109">
        <v>638100</v>
      </c>
      <c r="B2451" s="110" t="s">
        <v>195</v>
      </c>
      <c r="C2451" s="119">
        <v>44800</v>
      </c>
      <c r="D2451" s="119">
        <v>0</v>
      </c>
    </row>
    <row r="2452" spans="1:4" s="91" customFormat="1" x14ac:dyDescent="0.2">
      <c r="A2452" s="150"/>
      <c r="B2452" s="144" t="s">
        <v>229</v>
      </c>
      <c r="C2452" s="148">
        <f>C2427+C2442+C2447</f>
        <v>1232800</v>
      </c>
      <c r="D2452" s="148">
        <f>D2427+D2442+D2447</f>
        <v>1000000</v>
      </c>
    </row>
    <row r="2453" spans="1:4" s="91" customFormat="1" x14ac:dyDescent="0.2">
      <c r="A2453" s="127"/>
      <c r="B2453" s="105"/>
      <c r="C2453" s="128"/>
      <c r="D2453" s="128"/>
    </row>
    <row r="2454" spans="1:4" s="91" customFormat="1" x14ac:dyDescent="0.2">
      <c r="A2454" s="104"/>
      <c r="B2454" s="105"/>
      <c r="C2454" s="111"/>
      <c r="D2454" s="111"/>
    </row>
    <row r="2455" spans="1:4" s="91" customFormat="1" x14ac:dyDescent="0.2">
      <c r="A2455" s="109" t="s">
        <v>625</v>
      </c>
      <c r="B2455" s="112"/>
      <c r="C2455" s="111"/>
      <c r="D2455" s="111"/>
    </row>
    <row r="2456" spans="1:4" s="91" customFormat="1" x14ac:dyDescent="0.2">
      <c r="A2456" s="109" t="s">
        <v>242</v>
      </c>
      <c r="B2456" s="112"/>
      <c r="C2456" s="111"/>
      <c r="D2456" s="111"/>
    </row>
    <row r="2457" spans="1:4" s="91" customFormat="1" x14ac:dyDescent="0.2">
      <c r="A2457" s="109" t="s">
        <v>387</v>
      </c>
      <c r="B2457" s="112"/>
      <c r="C2457" s="111"/>
      <c r="D2457" s="111"/>
    </row>
    <row r="2458" spans="1:4" s="91" customFormat="1" x14ac:dyDescent="0.2">
      <c r="A2458" s="109" t="s">
        <v>525</v>
      </c>
      <c r="B2458" s="112"/>
      <c r="C2458" s="111"/>
      <c r="D2458" s="111"/>
    </row>
    <row r="2459" spans="1:4" s="91" customFormat="1" x14ac:dyDescent="0.2">
      <c r="A2459" s="109"/>
      <c r="B2459" s="140"/>
      <c r="C2459" s="128"/>
      <c r="D2459" s="128"/>
    </row>
    <row r="2460" spans="1:4" s="91" customFormat="1" x14ac:dyDescent="0.2">
      <c r="A2460" s="107">
        <v>410000</v>
      </c>
      <c r="B2460" s="108" t="s">
        <v>87</v>
      </c>
      <c r="C2460" s="106">
        <f t="shared" ref="C2460" si="675">C2461+C2466</f>
        <v>1998000</v>
      </c>
      <c r="D2460" s="106">
        <f t="shared" ref="D2460" si="676">D2461+D2466</f>
        <v>0</v>
      </c>
    </row>
    <row r="2461" spans="1:4" s="91" customFormat="1" x14ac:dyDescent="0.2">
      <c r="A2461" s="107">
        <v>411000</v>
      </c>
      <c r="B2461" s="108" t="s">
        <v>200</v>
      </c>
      <c r="C2461" s="106">
        <f t="shared" ref="C2461" si="677">SUM(C2462:C2465)</f>
        <v>1642000</v>
      </c>
      <c r="D2461" s="106">
        <f t="shared" ref="D2461" si="678">SUM(D2462:D2465)</f>
        <v>0</v>
      </c>
    </row>
    <row r="2462" spans="1:4" s="91" customFormat="1" x14ac:dyDescent="0.2">
      <c r="A2462" s="109">
        <v>411100</v>
      </c>
      <c r="B2462" s="110" t="s">
        <v>88</v>
      </c>
      <c r="C2462" s="119">
        <v>1490000</v>
      </c>
      <c r="D2462" s="119">
        <v>0</v>
      </c>
    </row>
    <row r="2463" spans="1:4" s="91" customFormat="1" ht="40.5" x14ac:dyDescent="0.2">
      <c r="A2463" s="109">
        <v>411200</v>
      </c>
      <c r="B2463" s="110" t="s">
        <v>213</v>
      </c>
      <c r="C2463" s="119">
        <v>75000</v>
      </c>
      <c r="D2463" s="119">
        <v>0</v>
      </c>
    </row>
    <row r="2464" spans="1:4" s="91" customFormat="1" ht="40.5" x14ac:dyDescent="0.2">
      <c r="A2464" s="109">
        <v>411300</v>
      </c>
      <c r="B2464" s="110" t="s">
        <v>89</v>
      </c>
      <c r="C2464" s="119">
        <v>42000</v>
      </c>
      <c r="D2464" s="119">
        <v>0</v>
      </c>
    </row>
    <row r="2465" spans="1:4" s="91" customFormat="1" x14ac:dyDescent="0.2">
      <c r="A2465" s="109">
        <v>411400</v>
      </c>
      <c r="B2465" s="110" t="s">
        <v>90</v>
      </c>
      <c r="C2465" s="119">
        <v>35000</v>
      </c>
      <c r="D2465" s="119">
        <v>0</v>
      </c>
    </row>
    <row r="2466" spans="1:4" s="91" customFormat="1" x14ac:dyDescent="0.2">
      <c r="A2466" s="107">
        <v>412000</v>
      </c>
      <c r="B2466" s="112" t="s">
        <v>205</v>
      </c>
      <c r="C2466" s="106">
        <f>SUM(C2467:C2476)</f>
        <v>356000</v>
      </c>
      <c r="D2466" s="106">
        <f>SUM(D2467:D2476)</f>
        <v>0</v>
      </c>
    </row>
    <row r="2467" spans="1:4" s="91" customFormat="1" ht="40.5" x14ac:dyDescent="0.2">
      <c r="A2467" s="109">
        <v>412200</v>
      </c>
      <c r="B2467" s="110" t="s">
        <v>214</v>
      </c>
      <c r="C2467" s="119">
        <v>180000</v>
      </c>
      <c r="D2467" s="119">
        <v>0</v>
      </c>
    </row>
    <row r="2468" spans="1:4" s="91" customFormat="1" x14ac:dyDescent="0.2">
      <c r="A2468" s="109">
        <v>412300</v>
      </c>
      <c r="B2468" s="110" t="s">
        <v>92</v>
      </c>
      <c r="C2468" s="119">
        <v>60000</v>
      </c>
      <c r="D2468" s="119">
        <v>0</v>
      </c>
    </row>
    <row r="2469" spans="1:4" s="91" customFormat="1" x14ac:dyDescent="0.2">
      <c r="A2469" s="109">
        <v>412500</v>
      </c>
      <c r="B2469" s="110" t="s">
        <v>94</v>
      </c>
      <c r="C2469" s="119">
        <v>8000</v>
      </c>
      <c r="D2469" s="119">
        <v>0</v>
      </c>
    </row>
    <row r="2470" spans="1:4" s="91" customFormat="1" x14ac:dyDescent="0.2">
      <c r="A2470" s="109">
        <v>412600</v>
      </c>
      <c r="B2470" s="110" t="s">
        <v>215</v>
      </c>
      <c r="C2470" s="119">
        <v>22000</v>
      </c>
      <c r="D2470" s="119">
        <v>0</v>
      </c>
    </row>
    <row r="2471" spans="1:4" s="91" customFormat="1" x14ac:dyDescent="0.2">
      <c r="A2471" s="109">
        <v>412700</v>
      </c>
      <c r="B2471" s="110" t="s">
        <v>202</v>
      </c>
      <c r="C2471" s="119">
        <v>75000</v>
      </c>
      <c r="D2471" s="119">
        <v>0</v>
      </c>
    </row>
    <row r="2472" spans="1:4" s="91" customFormat="1" x14ac:dyDescent="0.2">
      <c r="A2472" s="109">
        <v>412900</v>
      </c>
      <c r="B2472" s="114" t="s">
        <v>294</v>
      </c>
      <c r="C2472" s="119">
        <v>2000</v>
      </c>
      <c r="D2472" s="119">
        <v>0</v>
      </c>
    </row>
    <row r="2473" spans="1:4" s="91" customFormat="1" x14ac:dyDescent="0.2">
      <c r="A2473" s="109">
        <v>412900</v>
      </c>
      <c r="B2473" s="114" t="s">
        <v>311</v>
      </c>
      <c r="C2473" s="119">
        <v>400</v>
      </c>
      <c r="D2473" s="119">
        <v>0</v>
      </c>
    </row>
    <row r="2474" spans="1:4" s="91" customFormat="1" ht="40.5" x14ac:dyDescent="0.2">
      <c r="A2474" s="109">
        <v>412900</v>
      </c>
      <c r="B2474" s="114" t="s">
        <v>312</v>
      </c>
      <c r="C2474" s="119">
        <v>5400</v>
      </c>
      <c r="D2474" s="119">
        <v>0</v>
      </c>
    </row>
    <row r="2475" spans="1:4" s="91" customFormat="1" ht="40.5" x14ac:dyDescent="0.2">
      <c r="A2475" s="109">
        <v>412900</v>
      </c>
      <c r="B2475" s="114" t="s">
        <v>313</v>
      </c>
      <c r="C2475" s="119">
        <v>3000</v>
      </c>
      <c r="D2475" s="119">
        <v>0</v>
      </c>
    </row>
    <row r="2476" spans="1:4" s="91" customFormat="1" x14ac:dyDescent="0.2">
      <c r="A2476" s="109">
        <v>412900</v>
      </c>
      <c r="B2476" s="110" t="s">
        <v>296</v>
      </c>
      <c r="C2476" s="119">
        <v>200</v>
      </c>
      <c r="D2476" s="119">
        <v>0</v>
      </c>
    </row>
    <row r="2477" spans="1:4" s="116" customFormat="1" x14ac:dyDescent="0.2">
      <c r="A2477" s="107">
        <v>510000</v>
      </c>
      <c r="B2477" s="112" t="s">
        <v>151</v>
      </c>
      <c r="C2477" s="106">
        <f t="shared" ref="C2477" si="679">C2478</f>
        <v>12000</v>
      </c>
      <c r="D2477" s="106">
        <f t="shared" ref="D2477" si="680">D2478</f>
        <v>0</v>
      </c>
    </row>
    <row r="2478" spans="1:4" s="116" customFormat="1" x14ac:dyDescent="0.2">
      <c r="A2478" s="107">
        <v>511000</v>
      </c>
      <c r="B2478" s="112" t="s">
        <v>152</v>
      </c>
      <c r="C2478" s="106">
        <f t="shared" ref="C2478" si="681">SUM(C2479:C2480)</f>
        <v>12000</v>
      </c>
      <c r="D2478" s="106">
        <f t="shared" ref="D2478" si="682">SUM(D2479:D2480)</f>
        <v>0</v>
      </c>
    </row>
    <row r="2479" spans="1:4" s="91" customFormat="1" ht="40.5" x14ac:dyDescent="0.2">
      <c r="A2479" s="109">
        <v>511200</v>
      </c>
      <c r="B2479" s="110" t="s">
        <v>154</v>
      </c>
      <c r="C2479" s="119">
        <v>7000</v>
      </c>
      <c r="D2479" s="119">
        <v>0</v>
      </c>
    </row>
    <row r="2480" spans="1:4" s="91" customFormat="1" x14ac:dyDescent="0.2">
      <c r="A2480" s="109">
        <v>511300</v>
      </c>
      <c r="B2480" s="110" t="s">
        <v>155</v>
      </c>
      <c r="C2480" s="119">
        <v>5000</v>
      </c>
      <c r="D2480" s="119">
        <v>0</v>
      </c>
    </row>
    <row r="2481" spans="1:4" s="116" customFormat="1" x14ac:dyDescent="0.2">
      <c r="A2481" s="107">
        <v>630000</v>
      </c>
      <c r="B2481" s="112" t="s">
        <v>190</v>
      </c>
      <c r="C2481" s="106">
        <f>C2482+C2484</f>
        <v>5000</v>
      </c>
      <c r="D2481" s="106">
        <f>D2482+D2484</f>
        <v>600000</v>
      </c>
    </row>
    <row r="2482" spans="1:4" s="116" customFormat="1" x14ac:dyDescent="0.2">
      <c r="A2482" s="107">
        <v>631000</v>
      </c>
      <c r="B2482" s="112" t="s">
        <v>125</v>
      </c>
      <c r="C2482" s="106">
        <f>0</f>
        <v>0</v>
      </c>
      <c r="D2482" s="106">
        <f>0+D2483</f>
        <v>600000</v>
      </c>
    </row>
    <row r="2483" spans="1:4" s="91" customFormat="1" x14ac:dyDescent="0.2">
      <c r="A2483" s="117">
        <v>631200</v>
      </c>
      <c r="B2483" s="110" t="s">
        <v>193</v>
      </c>
      <c r="C2483" s="119">
        <v>0</v>
      </c>
      <c r="D2483" s="111">
        <v>600000</v>
      </c>
    </row>
    <row r="2484" spans="1:4" s="116" customFormat="1" ht="40.5" x14ac:dyDescent="0.2">
      <c r="A2484" s="107">
        <v>638000</v>
      </c>
      <c r="B2484" s="112" t="s">
        <v>126</v>
      </c>
      <c r="C2484" s="106">
        <f>C2485</f>
        <v>5000</v>
      </c>
      <c r="D2484" s="106">
        <f t="shared" ref="D2484" si="683">D2485</f>
        <v>0</v>
      </c>
    </row>
    <row r="2485" spans="1:4" s="91" customFormat="1" x14ac:dyDescent="0.2">
      <c r="A2485" s="109">
        <v>638100</v>
      </c>
      <c r="B2485" s="110" t="s">
        <v>195</v>
      </c>
      <c r="C2485" s="119">
        <v>5000</v>
      </c>
      <c r="D2485" s="119">
        <v>0</v>
      </c>
    </row>
    <row r="2486" spans="1:4" s="91" customFormat="1" x14ac:dyDescent="0.2">
      <c r="A2486" s="150"/>
      <c r="B2486" s="144" t="s">
        <v>229</v>
      </c>
      <c r="C2486" s="148">
        <f>C2460+C2477+C2481</f>
        <v>2015000</v>
      </c>
      <c r="D2486" s="148">
        <f>D2460+D2477+D2481</f>
        <v>600000</v>
      </c>
    </row>
    <row r="2487" spans="1:4" s="91" customFormat="1" x14ac:dyDescent="0.2">
      <c r="A2487" s="127"/>
      <c r="B2487" s="105"/>
      <c r="C2487" s="128"/>
      <c r="D2487" s="128"/>
    </row>
    <row r="2488" spans="1:4" s="91" customFormat="1" x14ac:dyDescent="0.2">
      <c r="A2488" s="104"/>
      <c r="B2488" s="105"/>
      <c r="C2488" s="111"/>
      <c r="D2488" s="111"/>
    </row>
    <row r="2489" spans="1:4" s="91" customFormat="1" x14ac:dyDescent="0.2">
      <c r="A2489" s="109" t="s">
        <v>626</v>
      </c>
      <c r="B2489" s="112"/>
      <c r="C2489" s="111"/>
      <c r="D2489" s="111"/>
    </row>
    <row r="2490" spans="1:4" s="91" customFormat="1" x14ac:dyDescent="0.2">
      <c r="A2490" s="109" t="s">
        <v>242</v>
      </c>
      <c r="B2490" s="112"/>
      <c r="C2490" s="111"/>
      <c r="D2490" s="111"/>
    </row>
    <row r="2491" spans="1:4" s="91" customFormat="1" x14ac:dyDescent="0.2">
      <c r="A2491" s="109" t="s">
        <v>388</v>
      </c>
      <c r="B2491" s="112"/>
      <c r="C2491" s="111"/>
      <c r="D2491" s="111"/>
    </row>
    <row r="2492" spans="1:4" s="91" customFormat="1" x14ac:dyDescent="0.2">
      <c r="A2492" s="109" t="s">
        <v>525</v>
      </c>
      <c r="B2492" s="112"/>
      <c r="C2492" s="111"/>
      <c r="D2492" s="111"/>
    </row>
    <row r="2493" spans="1:4" s="91" customFormat="1" x14ac:dyDescent="0.2">
      <c r="A2493" s="109"/>
      <c r="B2493" s="140"/>
      <c r="C2493" s="128"/>
      <c r="D2493" s="128"/>
    </row>
    <row r="2494" spans="1:4" s="91" customFormat="1" x14ac:dyDescent="0.2">
      <c r="A2494" s="107">
        <v>410000</v>
      </c>
      <c r="B2494" s="108" t="s">
        <v>87</v>
      </c>
      <c r="C2494" s="106">
        <f t="shared" ref="C2494" si="684">C2495+C2500</f>
        <v>2439700</v>
      </c>
      <c r="D2494" s="106">
        <f t="shared" ref="D2494" si="685">D2495+D2500</f>
        <v>0</v>
      </c>
    </row>
    <row r="2495" spans="1:4" s="91" customFormat="1" x14ac:dyDescent="0.2">
      <c r="A2495" s="107">
        <v>411000</v>
      </c>
      <c r="B2495" s="108" t="s">
        <v>200</v>
      </c>
      <c r="C2495" s="106">
        <f t="shared" ref="C2495" si="686">SUM(C2496:C2499)</f>
        <v>2058700</v>
      </c>
      <c r="D2495" s="106">
        <f t="shared" ref="D2495" si="687">SUM(D2496:D2499)</f>
        <v>0</v>
      </c>
    </row>
    <row r="2496" spans="1:4" s="91" customFormat="1" x14ac:dyDescent="0.2">
      <c r="A2496" s="109">
        <v>411100</v>
      </c>
      <c r="B2496" s="110" t="s">
        <v>88</v>
      </c>
      <c r="C2496" s="119">
        <v>1878500</v>
      </c>
      <c r="D2496" s="119">
        <v>0</v>
      </c>
    </row>
    <row r="2497" spans="1:4" s="91" customFormat="1" ht="40.5" x14ac:dyDescent="0.2">
      <c r="A2497" s="109">
        <v>411200</v>
      </c>
      <c r="B2497" s="110" t="s">
        <v>213</v>
      </c>
      <c r="C2497" s="119">
        <v>128000</v>
      </c>
      <c r="D2497" s="119">
        <v>0</v>
      </c>
    </row>
    <row r="2498" spans="1:4" s="91" customFormat="1" ht="40.5" x14ac:dyDescent="0.2">
      <c r="A2498" s="109">
        <v>411300</v>
      </c>
      <c r="B2498" s="110" t="s">
        <v>89</v>
      </c>
      <c r="C2498" s="119">
        <v>27200</v>
      </c>
      <c r="D2498" s="119">
        <v>0</v>
      </c>
    </row>
    <row r="2499" spans="1:4" s="91" customFormat="1" x14ac:dyDescent="0.2">
      <c r="A2499" s="109">
        <v>411400</v>
      </c>
      <c r="B2499" s="110" t="s">
        <v>90</v>
      </c>
      <c r="C2499" s="119">
        <v>25000</v>
      </c>
      <c r="D2499" s="119">
        <v>0</v>
      </c>
    </row>
    <row r="2500" spans="1:4" s="91" customFormat="1" x14ac:dyDescent="0.2">
      <c r="A2500" s="107">
        <v>412000</v>
      </c>
      <c r="B2500" s="112" t="s">
        <v>205</v>
      </c>
      <c r="C2500" s="106">
        <f>SUM(C2501:C2508)</f>
        <v>381000</v>
      </c>
      <c r="D2500" s="106">
        <f>SUM(D2501:D2508)</f>
        <v>0</v>
      </c>
    </row>
    <row r="2501" spans="1:4" s="91" customFormat="1" ht="40.5" x14ac:dyDescent="0.2">
      <c r="A2501" s="109">
        <v>412200</v>
      </c>
      <c r="B2501" s="110" t="s">
        <v>214</v>
      </c>
      <c r="C2501" s="119">
        <v>255000</v>
      </c>
      <c r="D2501" s="119">
        <v>0</v>
      </c>
    </row>
    <row r="2502" spans="1:4" s="91" customFormat="1" x14ac:dyDescent="0.2">
      <c r="A2502" s="109">
        <v>412300</v>
      </c>
      <c r="B2502" s="110" t="s">
        <v>92</v>
      </c>
      <c r="C2502" s="119">
        <v>37000</v>
      </c>
      <c r="D2502" s="119">
        <v>0</v>
      </c>
    </row>
    <row r="2503" spans="1:4" s="91" customFormat="1" x14ac:dyDescent="0.2">
      <c r="A2503" s="109">
        <v>412500</v>
      </c>
      <c r="B2503" s="110" t="s">
        <v>94</v>
      </c>
      <c r="C2503" s="119">
        <v>5000</v>
      </c>
      <c r="D2503" s="119">
        <v>0</v>
      </c>
    </row>
    <row r="2504" spans="1:4" s="91" customFormat="1" x14ac:dyDescent="0.2">
      <c r="A2504" s="109">
        <v>412600</v>
      </c>
      <c r="B2504" s="110" t="s">
        <v>215</v>
      </c>
      <c r="C2504" s="119">
        <v>5000</v>
      </c>
      <c r="D2504" s="119">
        <v>0</v>
      </c>
    </row>
    <row r="2505" spans="1:4" s="91" customFormat="1" x14ac:dyDescent="0.2">
      <c r="A2505" s="109">
        <v>412700</v>
      </c>
      <c r="B2505" s="110" t="s">
        <v>202</v>
      </c>
      <c r="C2505" s="119">
        <v>60000</v>
      </c>
      <c r="D2505" s="119">
        <v>0</v>
      </c>
    </row>
    <row r="2506" spans="1:4" s="91" customFormat="1" x14ac:dyDescent="0.2">
      <c r="A2506" s="109">
        <v>412900</v>
      </c>
      <c r="B2506" s="114" t="s">
        <v>294</v>
      </c>
      <c r="C2506" s="119">
        <v>7999.9999999999991</v>
      </c>
      <c r="D2506" s="119">
        <v>0</v>
      </c>
    </row>
    <row r="2507" spans="1:4" s="91" customFormat="1" ht="40.5" x14ac:dyDescent="0.2">
      <c r="A2507" s="109">
        <v>412900</v>
      </c>
      <c r="B2507" s="114" t="s">
        <v>312</v>
      </c>
      <c r="C2507" s="119">
        <v>7000</v>
      </c>
      <c r="D2507" s="119">
        <v>0</v>
      </c>
    </row>
    <row r="2508" spans="1:4" s="91" customFormat="1" ht="40.5" x14ac:dyDescent="0.2">
      <c r="A2508" s="109">
        <v>412900</v>
      </c>
      <c r="B2508" s="110" t="s">
        <v>313</v>
      </c>
      <c r="C2508" s="119">
        <v>4000</v>
      </c>
      <c r="D2508" s="119">
        <v>0</v>
      </c>
    </row>
    <row r="2509" spans="1:4" s="116" customFormat="1" x14ac:dyDescent="0.2">
      <c r="A2509" s="107">
        <v>510000</v>
      </c>
      <c r="B2509" s="112" t="s">
        <v>151</v>
      </c>
      <c r="C2509" s="106">
        <f t="shared" ref="C2509:C2510" si="688">C2510</f>
        <v>25000</v>
      </c>
      <c r="D2509" s="106">
        <f t="shared" ref="D2509:D2510" si="689">D2510</f>
        <v>0</v>
      </c>
    </row>
    <row r="2510" spans="1:4" s="116" customFormat="1" x14ac:dyDescent="0.2">
      <c r="A2510" s="107">
        <v>511000</v>
      </c>
      <c r="B2510" s="112" t="s">
        <v>152</v>
      </c>
      <c r="C2510" s="106">
        <f t="shared" si="688"/>
        <v>25000</v>
      </c>
      <c r="D2510" s="106">
        <f t="shared" si="689"/>
        <v>0</v>
      </c>
    </row>
    <row r="2511" spans="1:4" s="91" customFormat="1" x14ac:dyDescent="0.2">
      <c r="A2511" s="109">
        <v>511300</v>
      </c>
      <c r="B2511" s="110" t="s">
        <v>155</v>
      </c>
      <c r="C2511" s="119">
        <v>25000</v>
      </c>
      <c r="D2511" s="119">
        <v>0</v>
      </c>
    </row>
    <row r="2512" spans="1:4" s="116" customFormat="1" x14ac:dyDescent="0.2">
      <c r="A2512" s="107">
        <v>630000</v>
      </c>
      <c r="B2512" s="112" t="s">
        <v>190</v>
      </c>
      <c r="C2512" s="106">
        <f>C2513+C2515</f>
        <v>58200</v>
      </c>
      <c r="D2512" s="106">
        <f>D2513+D2515</f>
        <v>1027600</v>
      </c>
    </row>
    <row r="2513" spans="1:4" s="116" customFormat="1" x14ac:dyDescent="0.2">
      <c r="A2513" s="107">
        <v>631000</v>
      </c>
      <c r="B2513" s="112" t="s">
        <v>125</v>
      </c>
      <c r="C2513" s="106">
        <f>0</f>
        <v>0</v>
      </c>
      <c r="D2513" s="106">
        <f>0+D2514</f>
        <v>1027600</v>
      </c>
    </row>
    <row r="2514" spans="1:4" s="91" customFormat="1" x14ac:dyDescent="0.2">
      <c r="A2514" s="117">
        <v>631200</v>
      </c>
      <c r="B2514" s="110" t="s">
        <v>193</v>
      </c>
      <c r="C2514" s="119">
        <v>0</v>
      </c>
      <c r="D2514" s="111">
        <v>1027600</v>
      </c>
    </row>
    <row r="2515" spans="1:4" s="116" customFormat="1" ht="40.5" x14ac:dyDescent="0.2">
      <c r="A2515" s="107">
        <v>638000</v>
      </c>
      <c r="B2515" s="112" t="s">
        <v>126</v>
      </c>
      <c r="C2515" s="106">
        <f t="shared" ref="C2515" si="690">C2516</f>
        <v>58200</v>
      </c>
      <c r="D2515" s="106">
        <f t="shared" ref="D2515" si="691">D2516</f>
        <v>0</v>
      </c>
    </row>
    <row r="2516" spans="1:4" s="91" customFormat="1" x14ac:dyDescent="0.2">
      <c r="A2516" s="109">
        <v>638100</v>
      </c>
      <c r="B2516" s="110" t="s">
        <v>195</v>
      </c>
      <c r="C2516" s="119">
        <v>58200</v>
      </c>
      <c r="D2516" s="119">
        <v>0</v>
      </c>
    </row>
    <row r="2517" spans="1:4" s="91" customFormat="1" x14ac:dyDescent="0.2">
      <c r="A2517" s="150"/>
      <c r="B2517" s="144" t="s">
        <v>229</v>
      </c>
      <c r="C2517" s="148">
        <f>C2494+C2509+C2512</f>
        <v>2522900</v>
      </c>
      <c r="D2517" s="148">
        <f>D2494+D2509+D2512</f>
        <v>1027600</v>
      </c>
    </row>
    <row r="2518" spans="1:4" s="91" customFormat="1" x14ac:dyDescent="0.2">
      <c r="A2518" s="127"/>
      <c r="B2518" s="105"/>
      <c r="C2518" s="128"/>
      <c r="D2518" s="128"/>
    </row>
    <row r="2519" spans="1:4" s="91" customFormat="1" x14ac:dyDescent="0.2">
      <c r="A2519" s="104"/>
      <c r="B2519" s="105"/>
      <c r="C2519" s="111"/>
      <c r="D2519" s="111"/>
    </row>
    <row r="2520" spans="1:4" s="91" customFormat="1" x14ac:dyDescent="0.2">
      <c r="A2520" s="109" t="s">
        <v>627</v>
      </c>
      <c r="B2520" s="112"/>
      <c r="C2520" s="111"/>
      <c r="D2520" s="111"/>
    </row>
    <row r="2521" spans="1:4" s="91" customFormat="1" x14ac:dyDescent="0.2">
      <c r="A2521" s="109" t="s">
        <v>242</v>
      </c>
      <c r="B2521" s="112"/>
      <c r="C2521" s="111"/>
      <c r="D2521" s="111"/>
    </row>
    <row r="2522" spans="1:4" s="91" customFormat="1" x14ac:dyDescent="0.2">
      <c r="A2522" s="109" t="s">
        <v>389</v>
      </c>
      <c r="B2522" s="112"/>
      <c r="C2522" s="111"/>
      <c r="D2522" s="111"/>
    </row>
    <row r="2523" spans="1:4" s="91" customFormat="1" x14ac:dyDescent="0.2">
      <c r="A2523" s="109" t="s">
        <v>525</v>
      </c>
      <c r="B2523" s="112"/>
      <c r="C2523" s="111"/>
      <c r="D2523" s="111"/>
    </row>
    <row r="2524" spans="1:4" s="91" customFormat="1" x14ac:dyDescent="0.2">
      <c r="A2524" s="109"/>
      <c r="B2524" s="140"/>
      <c r="C2524" s="128"/>
      <c r="D2524" s="128"/>
    </row>
    <row r="2525" spans="1:4" s="91" customFormat="1" x14ac:dyDescent="0.2">
      <c r="A2525" s="107">
        <v>410000</v>
      </c>
      <c r="B2525" s="108" t="s">
        <v>87</v>
      </c>
      <c r="C2525" s="106">
        <f t="shared" ref="C2525" si="692">C2526+C2531</f>
        <v>875000</v>
      </c>
      <c r="D2525" s="106">
        <f t="shared" ref="D2525" si="693">D2526+D2531</f>
        <v>0</v>
      </c>
    </row>
    <row r="2526" spans="1:4" s="91" customFormat="1" x14ac:dyDescent="0.2">
      <c r="A2526" s="107">
        <v>411000</v>
      </c>
      <c r="B2526" s="108" t="s">
        <v>200</v>
      </c>
      <c r="C2526" s="106">
        <f t="shared" ref="C2526" si="694">SUM(C2527:C2530)</f>
        <v>704000</v>
      </c>
      <c r="D2526" s="106">
        <f t="shared" ref="D2526" si="695">SUM(D2527:D2530)</f>
        <v>0</v>
      </c>
    </row>
    <row r="2527" spans="1:4" s="91" customFormat="1" x14ac:dyDescent="0.2">
      <c r="A2527" s="109">
        <v>411100</v>
      </c>
      <c r="B2527" s="110" t="s">
        <v>88</v>
      </c>
      <c r="C2527" s="119">
        <v>660000</v>
      </c>
      <c r="D2527" s="119">
        <v>0</v>
      </c>
    </row>
    <row r="2528" spans="1:4" s="91" customFormat="1" ht="40.5" x14ac:dyDescent="0.2">
      <c r="A2528" s="109">
        <v>411200</v>
      </c>
      <c r="B2528" s="110" t="s">
        <v>213</v>
      </c>
      <c r="C2528" s="119">
        <v>30000</v>
      </c>
      <c r="D2528" s="119">
        <v>0</v>
      </c>
    </row>
    <row r="2529" spans="1:4" s="91" customFormat="1" ht="40.5" x14ac:dyDescent="0.2">
      <c r="A2529" s="109">
        <v>411300</v>
      </c>
      <c r="B2529" s="110" t="s">
        <v>89</v>
      </c>
      <c r="C2529" s="119">
        <v>4000</v>
      </c>
      <c r="D2529" s="119">
        <v>0</v>
      </c>
    </row>
    <row r="2530" spans="1:4" s="91" customFormat="1" x14ac:dyDescent="0.2">
      <c r="A2530" s="109">
        <v>411400</v>
      </c>
      <c r="B2530" s="110" t="s">
        <v>90</v>
      </c>
      <c r="C2530" s="119">
        <v>10000</v>
      </c>
      <c r="D2530" s="119">
        <v>0</v>
      </c>
    </row>
    <row r="2531" spans="1:4" s="91" customFormat="1" x14ac:dyDescent="0.2">
      <c r="A2531" s="107">
        <v>412000</v>
      </c>
      <c r="B2531" s="112" t="s">
        <v>205</v>
      </c>
      <c r="C2531" s="106">
        <f>SUM(C2532:C2538)</f>
        <v>171000</v>
      </c>
      <c r="D2531" s="106">
        <f>SUM(D2532:D2538)</f>
        <v>0</v>
      </c>
    </row>
    <row r="2532" spans="1:4" s="91" customFormat="1" ht="40.5" x14ac:dyDescent="0.2">
      <c r="A2532" s="109">
        <v>412200</v>
      </c>
      <c r="B2532" s="110" t="s">
        <v>214</v>
      </c>
      <c r="C2532" s="119">
        <v>128000</v>
      </c>
      <c r="D2532" s="119">
        <v>0</v>
      </c>
    </row>
    <row r="2533" spans="1:4" s="91" customFormat="1" x14ac:dyDescent="0.2">
      <c r="A2533" s="109">
        <v>412300</v>
      </c>
      <c r="B2533" s="110" t="s">
        <v>92</v>
      </c>
      <c r="C2533" s="119">
        <v>18000</v>
      </c>
      <c r="D2533" s="119">
        <v>0</v>
      </c>
    </row>
    <row r="2534" spans="1:4" s="91" customFormat="1" x14ac:dyDescent="0.2">
      <c r="A2534" s="109">
        <v>412500</v>
      </c>
      <c r="B2534" s="110" t="s">
        <v>94</v>
      </c>
      <c r="C2534" s="119">
        <v>1000</v>
      </c>
      <c r="D2534" s="119">
        <v>0</v>
      </c>
    </row>
    <row r="2535" spans="1:4" s="91" customFormat="1" x14ac:dyDescent="0.2">
      <c r="A2535" s="109">
        <v>412600</v>
      </c>
      <c r="B2535" s="110" t="s">
        <v>215</v>
      </c>
      <c r="C2535" s="119">
        <v>1000</v>
      </c>
      <c r="D2535" s="119">
        <v>0</v>
      </c>
    </row>
    <row r="2536" spans="1:4" s="91" customFormat="1" x14ac:dyDescent="0.2">
      <c r="A2536" s="109">
        <v>412700</v>
      </c>
      <c r="B2536" s="110" t="s">
        <v>202</v>
      </c>
      <c r="C2536" s="119">
        <v>20000</v>
      </c>
      <c r="D2536" s="119">
        <v>0</v>
      </c>
    </row>
    <row r="2537" spans="1:4" s="91" customFormat="1" ht="40.5" x14ac:dyDescent="0.2">
      <c r="A2537" s="109">
        <v>412900</v>
      </c>
      <c r="B2537" s="114" t="s">
        <v>312</v>
      </c>
      <c r="C2537" s="119">
        <v>1500</v>
      </c>
      <c r="D2537" s="119">
        <v>0</v>
      </c>
    </row>
    <row r="2538" spans="1:4" s="91" customFormat="1" ht="40.5" x14ac:dyDescent="0.2">
      <c r="A2538" s="109">
        <v>412900</v>
      </c>
      <c r="B2538" s="114" t="s">
        <v>313</v>
      </c>
      <c r="C2538" s="119">
        <v>1500</v>
      </c>
      <c r="D2538" s="119">
        <v>0</v>
      </c>
    </row>
    <row r="2539" spans="1:4" s="116" customFormat="1" x14ac:dyDescent="0.2">
      <c r="A2539" s="107">
        <v>630000</v>
      </c>
      <c r="B2539" s="112" t="s">
        <v>190</v>
      </c>
      <c r="C2539" s="106">
        <f>C2540+C2542</f>
        <v>14500</v>
      </c>
      <c r="D2539" s="106">
        <f>D2540+D2542</f>
        <v>249100</v>
      </c>
    </row>
    <row r="2540" spans="1:4" s="116" customFormat="1" x14ac:dyDescent="0.2">
      <c r="A2540" s="107">
        <v>631000</v>
      </c>
      <c r="B2540" s="112" t="s">
        <v>125</v>
      </c>
      <c r="C2540" s="106">
        <f>0</f>
        <v>0</v>
      </c>
      <c r="D2540" s="106">
        <f>0+D2541</f>
        <v>249100</v>
      </c>
    </row>
    <row r="2541" spans="1:4" s="91" customFormat="1" x14ac:dyDescent="0.2">
      <c r="A2541" s="117">
        <v>631200</v>
      </c>
      <c r="B2541" s="110" t="s">
        <v>193</v>
      </c>
      <c r="C2541" s="119">
        <v>0</v>
      </c>
      <c r="D2541" s="111">
        <v>249100</v>
      </c>
    </row>
    <row r="2542" spans="1:4" s="116" customFormat="1" ht="40.5" x14ac:dyDescent="0.2">
      <c r="A2542" s="107">
        <v>638000</v>
      </c>
      <c r="B2542" s="112" t="s">
        <v>126</v>
      </c>
      <c r="C2542" s="106">
        <f t="shared" ref="C2542" si="696">C2543</f>
        <v>14500</v>
      </c>
      <c r="D2542" s="106">
        <f t="shared" ref="D2542" si="697">D2543</f>
        <v>0</v>
      </c>
    </row>
    <row r="2543" spans="1:4" s="91" customFormat="1" x14ac:dyDescent="0.2">
      <c r="A2543" s="109">
        <v>638100</v>
      </c>
      <c r="B2543" s="110" t="s">
        <v>195</v>
      </c>
      <c r="C2543" s="119">
        <v>14500</v>
      </c>
      <c r="D2543" s="119">
        <v>0</v>
      </c>
    </row>
    <row r="2544" spans="1:4" s="91" customFormat="1" x14ac:dyDescent="0.2">
      <c r="A2544" s="150"/>
      <c r="B2544" s="144" t="s">
        <v>229</v>
      </c>
      <c r="C2544" s="148">
        <f>C2525+C2539+0</f>
        <v>889500</v>
      </c>
      <c r="D2544" s="148">
        <f>D2525+D2539+0</f>
        <v>249100</v>
      </c>
    </row>
    <row r="2545" spans="1:4" s="91" customFormat="1" x14ac:dyDescent="0.2">
      <c r="A2545" s="127"/>
      <c r="B2545" s="105"/>
      <c r="C2545" s="128"/>
      <c r="D2545" s="128"/>
    </row>
    <row r="2546" spans="1:4" s="91" customFormat="1" x14ac:dyDescent="0.2">
      <c r="A2546" s="104"/>
      <c r="B2546" s="105"/>
      <c r="C2546" s="111"/>
      <c r="D2546" s="111"/>
    </row>
    <row r="2547" spans="1:4" s="91" customFormat="1" x14ac:dyDescent="0.2">
      <c r="A2547" s="109" t="s">
        <v>628</v>
      </c>
      <c r="B2547" s="112"/>
      <c r="C2547" s="111"/>
      <c r="D2547" s="111"/>
    </row>
    <row r="2548" spans="1:4" s="91" customFormat="1" x14ac:dyDescent="0.2">
      <c r="A2548" s="109" t="s">
        <v>242</v>
      </c>
      <c r="B2548" s="112"/>
      <c r="C2548" s="111"/>
      <c r="D2548" s="111"/>
    </row>
    <row r="2549" spans="1:4" s="91" customFormat="1" x14ac:dyDescent="0.2">
      <c r="A2549" s="109" t="s">
        <v>390</v>
      </c>
      <c r="B2549" s="112"/>
      <c r="C2549" s="111"/>
      <c r="D2549" s="111"/>
    </row>
    <row r="2550" spans="1:4" s="91" customFormat="1" x14ac:dyDescent="0.2">
      <c r="A2550" s="109" t="s">
        <v>525</v>
      </c>
      <c r="B2550" s="112"/>
      <c r="C2550" s="111"/>
      <c r="D2550" s="111"/>
    </row>
    <row r="2551" spans="1:4" s="91" customFormat="1" x14ac:dyDescent="0.2">
      <c r="A2551" s="109"/>
      <c r="B2551" s="140"/>
      <c r="C2551" s="128"/>
      <c r="D2551" s="128"/>
    </row>
    <row r="2552" spans="1:4" s="91" customFormat="1" x14ac:dyDescent="0.2">
      <c r="A2552" s="107">
        <v>410000</v>
      </c>
      <c r="B2552" s="108" t="s">
        <v>87</v>
      </c>
      <c r="C2552" s="106">
        <f t="shared" ref="C2552" si="698">C2553+C2558</f>
        <v>993900</v>
      </c>
      <c r="D2552" s="106">
        <f t="shared" ref="D2552" si="699">D2553+D2558</f>
        <v>0</v>
      </c>
    </row>
    <row r="2553" spans="1:4" s="91" customFormat="1" x14ac:dyDescent="0.2">
      <c r="A2553" s="107">
        <v>411000</v>
      </c>
      <c r="B2553" s="108" t="s">
        <v>200</v>
      </c>
      <c r="C2553" s="106">
        <f t="shared" ref="C2553" si="700">SUM(C2554:C2557)</f>
        <v>742000</v>
      </c>
      <c r="D2553" s="106">
        <f t="shared" ref="D2553" si="701">SUM(D2554:D2557)</f>
        <v>0</v>
      </c>
    </row>
    <row r="2554" spans="1:4" s="91" customFormat="1" x14ac:dyDescent="0.2">
      <c r="A2554" s="109">
        <v>411100</v>
      </c>
      <c r="B2554" s="110" t="s">
        <v>88</v>
      </c>
      <c r="C2554" s="119">
        <v>670000</v>
      </c>
      <c r="D2554" s="119">
        <v>0</v>
      </c>
    </row>
    <row r="2555" spans="1:4" s="91" customFormat="1" ht="40.5" x14ac:dyDescent="0.2">
      <c r="A2555" s="109">
        <v>411200</v>
      </c>
      <c r="B2555" s="110" t="s">
        <v>213</v>
      </c>
      <c r="C2555" s="119">
        <v>32000</v>
      </c>
      <c r="D2555" s="119">
        <v>0</v>
      </c>
    </row>
    <row r="2556" spans="1:4" s="91" customFormat="1" ht="40.5" x14ac:dyDescent="0.2">
      <c r="A2556" s="109">
        <v>411300</v>
      </c>
      <c r="B2556" s="110" t="s">
        <v>89</v>
      </c>
      <c r="C2556" s="119">
        <v>25000</v>
      </c>
      <c r="D2556" s="119">
        <v>0</v>
      </c>
    </row>
    <row r="2557" spans="1:4" s="91" customFormat="1" x14ac:dyDescent="0.2">
      <c r="A2557" s="109">
        <v>411400</v>
      </c>
      <c r="B2557" s="110" t="s">
        <v>90</v>
      </c>
      <c r="C2557" s="119">
        <v>15000</v>
      </c>
      <c r="D2557" s="119">
        <v>0</v>
      </c>
    </row>
    <row r="2558" spans="1:4" s="91" customFormat="1" x14ac:dyDescent="0.2">
      <c r="A2558" s="107">
        <v>412000</v>
      </c>
      <c r="B2558" s="112" t="s">
        <v>205</v>
      </c>
      <c r="C2558" s="106">
        <f>SUM(C2559:C2567)</f>
        <v>251900</v>
      </c>
      <c r="D2558" s="106">
        <f>SUM(D2559:D2567)</f>
        <v>0</v>
      </c>
    </row>
    <row r="2559" spans="1:4" s="91" customFormat="1" ht="40.5" x14ac:dyDescent="0.2">
      <c r="A2559" s="109">
        <v>412200</v>
      </c>
      <c r="B2559" s="110" t="s">
        <v>214</v>
      </c>
      <c r="C2559" s="119">
        <v>160000</v>
      </c>
      <c r="D2559" s="119">
        <v>0</v>
      </c>
    </row>
    <row r="2560" spans="1:4" s="91" customFormat="1" x14ac:dyDescent="0.2">
      <c r="A2560" s="109">
        <v>412300</v>
      </c>
      <c r="B2560" s="110" t="s">
        <v>92</v>
      </c>
      <c r="C2560" s="119">
        <v>23000</v>
      </c>
      <c r="D2560" s="119">
        <v>0</v>
      </c>
    </row>
    <row r="2561" spans="1:4" s="91" customFormat="1" x14ac:dyDescent="0.2">
      <c r="A2561" s="109">
        <v>412500</v>
      </c>
      <c r="B2561" s="110" t="s">
        <v>94</v>
      </c>
      <c r="C2561" s="119">
        <v>7000</v>
      </c>
      <c r="D2561" s="119">
        <v>0</v>
      </c>
    </row>
    <row r="2562" spans="1:4" s="91" customFormat="1" x14ac:dyDescent="0.2">
      <c r="A2562" s="109">
        <v>412600</v>
      </c>
      <c r="B2562" s="110" t="s">
        <v>215</v>
      </c>
      <c r="C2562" s="119">
        <v>1500.0000000000002</v>
      </c>
      <c r="D2562" s="119">
        <v>0</v>
      </c>
    </row>
    <row r="2563" spans="1:4" s="91" customFormat="1" x14ac:dyDescent="0.2">
      <c r="A2563" s="109">
        <v>412700</v>
      </c>
      <c r="B2563" s="110" t="s">
        <v>202</v>
      </c>
      <c r="C2563" s="119">
        <v>55400</v>
      </c>
      <c r="D2563" s="119">
        <v>0</v>
      </c>
    </row>
    <row r="2564" spans="1:4" s="91" customFormat="1" x14ac:dyDescent="0.2">
      <c r="A2564" s="109">
        <v>412900</v>
      </c>
      <c r="B2564" s="114" t="s">
        <v>294</v>
      </c>
      <c r="C2564" s="119">
        <v>2500</v>
      </c>
      <c r="D2564" s="119">
        <v>0</v>
      </c>
    </row>
    <row r="2565" spans="1:4" s="91" customFormat="1" ht="40.5" x14ac:dyDescent="0.2">
      <c r="A2565" s="109">
        <v>412900</v>
      </c>
      <c r="B2565" s="114" t="s">
        <v>312</v>
      </c>
      <c r="C2565" s="119">
        <v>800</v>
      </c>
      <c r="D2565" s="119">
        <v>0</v>
      </c>
    </row>
    <row r="2566" spans="1:4" s="91" customFormat="1" ht="40.5" x14ac:dyDescent="0.2">
      <c r="A2566" s="109">
        <v>412900</v>
      </c>
      <c r="B2566" s="114" t="s">
        <v>313</v>
      </c>
      <c r="C2566" s="119">
        <v>1500</v>
      </c>
      <c r="D2566" s="119">
        <v>0</v>
      </c>
    </row>
    <row r="2567" spans="1:4" s="91" customFormat="1" x14ac:dyDescent="0.2">
      <c r="A2567" s="109">
        <v>412900</v>
      </c>
      <c r="B2567" s="110" t="s">
        <v>296</v>
      </c>
      <c r="C2567" s="119">
        <v>200.00000000000023</v>
      </c>
      <c r="D2567" s="119">
        <v>0</v>
      </c>
    </row>
    <row r="2568" spans="1:4" s="91" customFormat="1" x14ac:dyDescent="0.2">
      <c r="A2568" s="107">
        <v>510000</v>
      </c>
      <c r="B2568" s="112" t="s">
        <v>151</v>
      </c>
      <c r="C2568" s="106">
        <f>C2569</f>
        <v>5000</v>
      </c>
      <c r="D2568" s="106">
        <f t="shared" ref="D2568" si="702">D2569</f>
        <v>0</v>
      </c>
    </row>
    <row r="2569" spans="1:4" s="91" customFormat="1" x14ac:dyDescent="0.2">
      <c r="A2569" s="107">
        <v>511000</v>
      </c>
      <c r="B2569" s="112" t="s">
        <v>152</v>
      </c>
      <c r="C2569" s="106">
        <f>SUM(C2570:C2570)</f>
        <v>5000</v>
      </c>
      <c r="D2569" s="106">
        <f>SUM(D2570:D2570)</f>
        <v>0</v>
      </c>
    </row>
    <row r="2570" spans="1:4" s="91" customFormat="1" x14ac:dyDescent="0.2">
      <c r="A2570" s="109">
        <v>511300</v>
      </c>
      <c r="B2570" s="110" t="s">
        <v>155</v>
      </c>
      <c r="C2570" s="119">
        <v>5000</v>
      </c>
      <c r="D2570" s="119">
        <v>0</v>
      </c>
    </row>
    <row r="2571" spans="1:4" s="116" customFormat="1" x14ac:dyDescent="0.2">
      <c r="A2571" s="107">
        <v>630000</v>
      </c>
      <c r="B2571" s="112" t="s">
        <v>190</v>
      </c>
      <c r="C2571" s="106">
        <f>C2572+C2574</f>
        <v>6000</v>
      </c>
      <c r="D2571" s="106">
        <f>D2572+D2574</f>
        <v>714800</v>
      </c>
    </row>
    <row r="2572" spans="1:4" s="116" customFormat="1" x14ac:dyDescent="0.2">
      <c r="A2572" s="107">
        <v>631000</v>
      </c>
      <c r="B2572" s="112" t="s">
        <v>125</v>
      </c>
      <c r="C2572" s="106">
        <f>0</f>
        <v>0</v>
      </c>
      <c r="D2572" s="106">
        <f>0+D2573</f>
        <v>714800</v>
      </c>
    </row>
    <row r="2573" spans="1:4" s="91" customFormat="1" x14ac:dyDescent="0.2">
      <c r="A2573" s="117">
        <v>631200</v>
      </c>
      <c r="B2573" s="110" t="s">
        <v>193</v>
      </c>
      <c r="C2573" s="119">
        <v>0</v>
      </c>
      <c r="D2573" s="111">
        <v>714800</v>
      </c>
    </row>
    <row r="2574" spans="1:4" s="116" customFormat="1" ht="40.5" x14ac:dyDescent="0.2">
      <c r="A2574" s="107">
        <v>638000</v>
      </c>
      <c r="B2574" s="112" t="s">
        <v>126</v>
      </c>
      <c r="C2574" s="106">
        <f t="shared" ref="C2574" si="703">C2575</f>
        <v>6000</v>
      </c>
      <c r="D2574" s="106">
        <f t="shared" ref="D2574" si="704">D2575</f>
        <v>0</v>
      </c>
    </row>
    <row r="2575" spans="1:4" s="91" customFormat="1" x14ac:dyDescent="0.2">
      <c r="A2575" s="109">
        <v>638100</v>
      </c>
      <c r="B2575" s="110" t="s">
        <v>195</v>
      </c>
      <c r="C2575" s="119">
        <v>6000</v>
      </c>
      <c r="D2575" s="119">
        <v>0</v>
      </c>
    </row>
    <row r="2576" spans="1:4" s="91" customFormat="1" x14ac:dyDescent="0.2">
      <c r="A2576" s="150"/>
      <c r="B2576" s="144" t="s">
        <v>229</v>
      </c>
      <c r="C2576" s="148">
        <f>C2552+C2568+C2571</f>
        <v>1004900</v>
      </c>
      <c r="D2576" s="148">
        <f>D2552+D2568+D2571</f>
        <v>714800</v>
      </c>
    </row>
    <row r="2577" spans="1:4" s="91" customFormat="1" x14ac:dyDescent="0.2">
      <c r="A2577" s="127"/>
      <c r="B2577" s="105"/>
      <c r="C2577" s="128"/>
      <c r="D2577" s="128"/>
    </row>
    <row r="2578" spans="1:4" s="91" customFormat="1" x14ac:dyDescent="0.2">
      <c r="A2578" s="104"/>
      <c r="B2578" s="105"/>
      <c r="C2578" s="111"/>
      <c r="D2578" s="111"/>
    </row>
    <row r="2579" spans="1:4" s="91" customFormat="1" x14ac:dyDescent="0.2">
      <c r="A2579" s="109" t="s">
        <v>629</v>
      </c>
      <c r="B2579" s="112"/>
      <c r="C2579" s="111"/>
      <c r="D2579" s="111"/>
    </row>
    <row r="2580" spans="1:4" s="91" customFormat="1" x14ac:dyDescent="0.2">
      <c r="A2580" s="109" t="s">
        <v>242</v>
      </c>
      <c r="B2580" s="112"/>
      <c r="C2580" s="111"/>
      <c r="D2580" s="111"/>
    </row>
    <row r="2581" spans="1:4" s="91" customFormat="1" x14ac:dyDescent="0.2">
      <c r="A2581" s="109" t="s">
        <v>391</v>
      </c>
      <c r="B2581" s="112"/>
      <c r="C2581" s="111"/>
      <c r="D2581" s="111"/>
    </row>
    <row r="2582" spans="1:4" s="91" customFormat="1" x14ac:dyDescent="0.2">
      <c r="A2582" s="109" t="s">
        <v>525</v>
      </c>
      <c r="B2582" s="112"/>
      <c r="C2582" s="111"/>
      <c r="D2582" s="111"/>
    </row>
    <row r="2583" spans="1:4" s="91" customFormat="1" x14ac:dyDescent="0.2">
      <c r="A2583" s="109"/>
      <c r="B2583" s="140"/>
      <c r="C2583" s="128"/>
      <c r="D2583" s="128"/>
    </row>
    <row r="2584" spans="1:4" s="91" customFormat="1" x14ac:dyDescent="0.2">
      <c r="A2584" s="107">
        <v>410000</v>
      </c>
      <c r="B2584" s="108" t="s">
        <v>87</v>
      </c>
      <c r="C2584" s="106">
        <f>C2585+C2590+C2602</f>
        <v>3952400</v>
      </c>
      <c r="D2584" s="106">
        <f>D2585+D2590+D2602</f>
        <v>0</v>
      </c>
    </row>
    <row r="2585" spans="1:4" s="91" customFormat="1" x14ac:dyDescent="0.2">
      <c r="A2585" s="107">
        <v>411000</v>
      </c>
      <c r="B2585" s="108" t="s">
        <v>200</v>
      </c>
      <c r="C2585" s="106">
        <f t="shared" ref="C2585" si="705">SUM(C2586:C2589)</f>
        <v>3261700</v>
      </c>
      <c r="D2585" s="106">
        <f t="shared" ref="D2585" si="706">SUM(D2586:D2589)</f>
        <v>0</v>
      </c>
    </row>
    <row r="2586" spans="1:4" s="91" customFormat="1" x14ac:dyDescent="0.2">
      <c r="A2586" s="109">
        <v>411100</v>
      </c>
      <c r="B2586" s="110" t="s">
        <v>88</v>
      </c>
      <c r="C2586" s="119">
        <v>3000000</v>
      </c>
      <c r="D2586" s="119">
        <v>0</v>
      </c>
    </row>
    <row r="2587" spans="1:4" s="91" customFormat="1" ht="40.5" x14ac:dyDescent="0.2">
      <c r="A2587" s="109">
        <v>411200</v>
      </c>
      <c r="B2587" s="110" t="s">
        <v>213</v>
      </c>
      <c r="C2587" s="119">
        <v>112600</v>
      </c>
      <c r="D2587" s="119">
        <v>0</v>
      </c>
    </row>
    <row r="2588" spans="1:4" s="91" customFormat="1" ht="40.5" x14ac:dyDescent="0.2">
      <c r="A2588" s="109">
        <v>411300</v>
      </c>
      <c r="B2588" s="110" t="s">
        <v>89</v>
      </c>
      <c r="C2588" s="119">
        <v>99100</v>
      </c>
      <c r="D2588" s="119">
        <v>0</v>
      </c>
    </row>
    <row r="2589" spans="1:4" s="91" customFormat="1" x14ac:dyDescent="0.2">
      <c r="A2589" s="109">
        <v>411400</v>
      </c>
      <c r="B2589" s="110" t="s">
        <v>90</v>
      </c>
      <c r="C2589" s="119">
        <v>50000</v>
      </c>
      <c r="D2589" s="119">
        <v>0</v>
      </c>
    </row>
    <row r="2590" spans="1:4" s="91" customFormat="1" x14ac:dyDescent="0.2">
      <c r="A2590" s="107">
        <v>412000</v>
      </c>
      <c r="B2590" s="112" t="s">
        <v>205</v>
      </c>
      <c r="C2590" s="106">
        <f>SUM(C2591:C2601)</f>
        <v>688700</v>
      </c>
      <c r="D2590" s="106">
        <f>SUM(D2591:D2601)</f>
        <v>0</v>
      </c>
    </row>
    <row r="2591" spans="1:4" s="91" customFormat="1" x14ac:dyDescent="0.2">
      <c r="A2591" s="109">
        <v>412100</v>
      </c>
      <c r="B2591" s="110" t="s">
        <v>91</v>
      </c>
      <c r="C2591" s="119">
        <v>17700</v>
      </c>
      <c r="D2591" s="119">
        <v>0</v>
      </c>
    </row>
    <row r="2592" spans="1:4" s="91" customFormat="1" ht="40.5" x14ac:dyDescent="0.2">
      <c r="A2592" s="109">
        <v>412200</v>
      </c>
      <c r="B2592" s="110" t="s">
        <v>214</v>
      </c>
      <c r="C2592" s="119">
        <v>320000</v>
      </c>
      <c r="D2592" s="119">
        <v>0</v>
      </c>
    </row>
    <row r="2593" spans="1:4" s="91" customFormat="1" x14ac:dyDescent="0.2">
      <c r="A2593" s="109">
        <v>412300</v>
      </c>
      <c r="B2593" s="110" t="s">
        <v>92</v>
      </c>
      <c r="C2593" s="119">
        <v>70000</v>
      </c>
      <c r="D2593" s="119">
        <v>0</v>
      </c>
    </row>
    <row r="2594" spans="1:4" s="91" customFormat="1" x14ac:dyDescent="0.2">
      <c r="A2594" s="109">
        <v>412500</v>
      </c>
      <c r="B2594" s="110" t="s">
        <v>94</v>
      </c>
      <c r="C2594" s="119">
        <v>52000</v>
      </c>
      <c r="D2594" s="119">
        <v>0</v>
      </c>
    </row>
    <row r="2595" spans="1:4" s="91" customFormat="1" x14ac:dyDescent="0.2">
      <c r="A2595" s="109">
        <v>412600</v>
      </c>
      <c r="B2595" s="110" t="s">
        <v>215</v>
      </c>
      <c r="C2595" s="119">
        <v>15000</v>
      </c>
      <c r="D2595" s="119">
        <v>0</v>
      </c>
    </row>
    <row r="2596" spans="1:4" s="91" customFormat="1" x14ac:dyDescent="0.2">
      <c r="A2596" s="109">
        <v>412700</v>
      </c>
      <c r="B2596" s="110" t="s">
        <v>202</v>
      </c>
      <c r="C2596" s="119">
        <v>170000</v>
      </c>
      <c r="D2596" s="119">
        <v>0</v>
      </c>
    </row>
    <row r="2597" spans="1:4" s="91" customFormat="1" x14ac:dyDescent="0.2">
      <c r="A2597" s="109">
        <v>412900</v>
      </c>
      <c r="B2597" s="110" t="s">
        <v>526</v>
      </c>
      <c r="C2597" s="119">
        <v>1000</v>
      </c>
      <c r="D2597" s="119">
        <v>0</v>
      </c>
    </row>
    <row r="2598" spans="1:4" s="91" customFormat="1" x14ac:dyDescent="0.2">
      <c r="A2598" s="109">
        <v>412900</v>
      </c>
      <c r="B2598" s="114" t="s">
        <v>294</v>
      </c>
      <c r="C2598" s="119">
        <v>30000</v>
      </c>
      <c r="D2598" s="119">
        <v>0</v>
      </c>
    </row>
    <row r="2599" spans="1:4" s="91" customFormat="1" ht="40.5" x14ac:dyDescent="0.2">
      <c r="A2599" s="109">
        <v>412900</v>
      </c>
      <c r="B2599" s="114" t="s">
        <v>312</v>
      </c>
      <c r="C2599" s="119">
        <v>5000</v>
      </c>
      <c r="D2599" s="119">
        <v>0</v>
      </c>
    </row>
    <row r="2600" spans="1:4" s="91" customFormat="1" ht="40.5" x14ac:dyDescent="0.2">
      <c r="A2600" s="109">
        <v>412900</v>
      </c>
      <c r="B2600" s="114" t="s">
        <v>313</v>
      </c>
      <c r="C2600" s="119">
        <v>7000</v>
      </c>
      <c r="D2600" s="119">
        <v>0</v>
      </c>
    </row>
    <row r="2601" spans="1:4" s="91" customFormat="1" x14ac:dyDescent="0.2">
      <c r="A2601" s="109">
        <v>412900</v>
      </c>
      <c r="B2601" s="110" t="s">
        <v>296</v>
      </c>
      <c r="C2601" s="119">
        <v>1000</v>
      </c>
      <c r="D2601" s="119">
        <v>0</v>
      </c>
    </row>
    <row r="2602" spans="1:4" s="116" customFormat="1" x14ac:dyDescent="0.2">
      <c r="A2602" s="107">
        <v>413000</v>
      </c>
      <c r="B2602" s="112" t="s">
        <v>206</v>
      </c>
      <c r="C2602" s="106">
        <f t="shared" ref="C2602" si="707">C2603</f>
        <v>2000</v>
      </c>
      <c r="D2602" s="106">
        <f t="shared" ref="D2602" si="708">D2603</f>
        <v>0</v>
      </c>
    </row>
    <row r="2603" spans="1:4" s="91" customFormat="1" x14ac:dyDescent="0.2">
      <c r="A2603" s="109">
        <v>413900</v>
      </c>
      <c r="B2603" s="110" t="s">
        <v>99</v>
      </c>
      <c r="C2603" s="119">
        <v>2000</v>
      </c>
      <c r="D2603" s="119">
        <v>0</v>
      </c>
    </row>
    <row r="2604" spans="1:4" s="91" customFormat="1" x14ac:dyDescent="0.2">
      <c r="A2604" s="107">
        <v>510000</v>
      </c>
      <c r="B2604" s="112" t="s">
        <v>151</v>
      </c>
      <c r="C2604" s="106">
        <f>C2605+C2610+0</f>
        <v>92000</v>
      </c>
      <c r="D2604" s="106">
        <f>D2605+D2610+0</f>
        <v>0</v>
      </c>
    </row>
    <row r="2605" spans="1:4" s="91" customFormat="1" x14ac:dyDescent="0.2">
      <c r="A2605" s="107">
        <v>511000</v>
      </c>
      <c r="B2605" s="112" t="s">
        <v>152</v>
      </c>
      <c r="C2605" s="106">
        <f t="shared" ref="C2605" si="709">SUM(C2606:C2609)</f>
        <v>89000</v>
      </c>
      <c r="D2605" s="106">
        <f t="shared" ref="D2605" si="710">SUM(D2606:D2609)</f>
        <v>0</v>
      </c>
    </row>
    <row r="2606" spans="1:4" s="91" customFormat="1" ht="40.5" x14ac:dyDescent="0.2">
      <c r="A2606" s="109">
        <v>511200</v>
      </c>
      <c r="B2606" s="110" t="s">
        <v>154</v>
      </c>
      <c r="C2606" s="119">
        <v>40000</v>
      </c>
      <c r="D2606" s="119">
        <v>0</v>
      </c>
    </row>
    <row r="2607" spans="1:4" s="91" customFormat="1" x14ac:dyDescent="0.2">
      <c r="A2607" s="109">
        <v>511300</v>
      </c>
      <c r="B2607" s="110" t="s">
        <v>155</v>
      </c>
      <c r="C2607" s="119">
        <v>41000</v>
      </c>
      <c r="D2607" s="119">
        <v>0</v>
      </c>
    </row>
    <row r="2608" spans="1:4" s="91" customFormat="1" x14ac:dyDescent="0.2">
      <c r="A2608" s="109">
        <v>511400</v>
      </c>
      <c r="B2608" s="110" t="s">
        <v>156</v>
      </c>
      <c r="C2608" s="119">
        <v>5000</v>
      </c>
      <c r="D2608" s="119">
        <v>0</v>
      </c>
    </row>
    <row r="2609" spans="1:4" s="91" customFormat="1" x14ac:dyDescent="0.2">
      <c r="A2609" s="109">
        <v>511600</v>
      </c>
      <c r="B2609" s="110" t="s">
        <v>157</v>
      </c>
      <c r="C2609" s="119">
        <v>3000</v>
      </c>
      <c r="D2609" s="119">
        <v>0</v>
      </c>
    </row>
    <row r="2610" spans="1:4" s="116" customFormat="1" ht="40.5" x14ac:dyDescent="0.2">
      <c r="A2610" s="107">
        <v>516000</v>
      </c>
      <c r="B2610" s="112" t="s">
        <v>162</v>
      </c>
      <c r="C2610" s="106">
        <f t="shared" ref="C2610" si="711">C2611</f>
        <v>3000</v>
      </c>
      <c r="D2610" s="106">
        <f t="shared" ref="D2610" si="712">D2611</f>
        <v>0</v>
      </c>
    </row>
    <row r="2611" spans="1:4" s="91" customFormat="1" x14ac:dyDescent="0.2">
      <c r="A2611" s="109">
        <v>516100</v>
      </c>
      <c r="B2611" s="110" t="s">
        <v>162</v>
      </c>
      <c r="C2611" s="119">
        <v>3000</v>
      </c>
      <c r="D2611" s="119">
        <v>0</v>
      </c>
    </row>
    <row r="2612" spans="1:4" s="116" customFormat="1" x14ac:dyDescent="0.2">
      <c r="A2612" s="107">
        <v>630000</v>
      </c>
      <c r="B2612" s="112" t="s">
        <v>190</v>
      </c>
      <c r="C2612" s="106">
        <f>C2613+C2615</f>
        <v>85000</v>
      </c>
      <c r="D2612" s="106">
        <f>D2613+D2615</f>
        <v>3312000</v>
      </c>
    </row>
    <row r="2613" spans="1:4" s="116" customFormat="1" x14ac:dyDescent="0.2">
      <c r="A2613" s="107">
        <v>631000</v>
      </c>
      <c r="B2613" s="112" t="s">
        <v>125</v>
      </c>
      <c r="C2613" s="106">
        <f>0</f>
        <v>0</v>
      </c>
      <c r="D2613" s="106">
        <f>0+D2614</f>
        <v>3312000</v>
      </c>
    </row>
    <row r="2614" spans="1:4" s="91" customFormat="1" x14ac:dyDescent="0.2">
      <c r="A2614" s="117">
        <v>631200</v>
      </c>
      <c r="B2614" s="110" t="s">
        <v>193</v>
      </c>
      <c r="C2614" s="119">
        <v>0</v>
      </c>
      <c r="D2614" s="111">
        <v>3312000</v>
      </c>
    </row>
    <row r="2615" spans="1:4" s="116" customFormat="1" ht="40.5" x14ac:dyDescent="0.2">
      <c r="A2615" s="107">
        <v>638000</v>
      </c>
      <c r="B2615" s="112" t="s">
        <v>126</v>
      </c>
      <c r="C2615" s="106">
        <f t="shared" ref="C2615" si="713">C2616</f>
        <v>85000</v>
      </c>
      <c r="D2615" s="106">
        <f t="shared" ref="D2615" si="714">D2616</f>
        <v>0</v>
      </c>
    </row>
    <row r="2616" spans="1:4" s="91" customFormat="1" x14ac:dyDescent="0.2">
      <c r="A2616" s="109">
        <v>638100</v>
      </c>
      <c r="B2616" s="110" t="s">
        <v>195</v>
      </c>
      <c r="C2616" s="119">
        <v>85000</v>
      </c>
      <c r="D2616" s="119">
        <v>0</v>
      </c>
    </row>
    <row r="2617" spans="1:4" s="91" customFormat="1" x14ac:dyDescent="0.2">
      <c r="A2617" s="150"/>
      <c r="B2617" s="144" t="s">
        <v>229</v>
      </c>
      <c r="C2617" s="148">
        <f>C2584+C2604+C2612</f>
        <v>4129400</v>
      </c>
      <c r="D2617" s="148">
        <f>D2584+D2604+D2612</f>
        <v>3312000</v>
      </c>
    </row>
    <row r="2618" spans="1:4" s="91" customFormat="1" x14ac:dyDescent="0.2">
      <c r="A2618" s="127"/>
      <c r="B2618" s="105"/>
      <c r="C2618" s="128"/>
      <c r="D2618" s="128"/>
    </row>
    <row r="2619" spans="1:4" s="91" customFormat="1" x14ac:dyDescent="0.2">
      <c r="A2619" s="104"/>
      <c r="B2619" s="105"/>
      <c r="C2619" s="111"/>
      <c r="D2619" s="111"/>
    </row>
    <row r="2620" spans="1:4" s="91" customFormat="1" x14ac:dyDescent="0.2">
      <c r="A2620" s="109" t="s">
        <v>630</v>
      </c>
      <c r="B2620" s="112"/>
      <c r="C2620" s="111"/>
      <c r="D2620" s="111"/>
    </row>
    <row r="2621" spans="1:4" s="91" customFormat="1" x14ac:dyDescent="0.2">
      <c r="A2621" s="109" t="s">
        <v>242</v>
      </c>
      <c r="B2621" s="112"/>
      <c r="C2621" s="111"/>
      <c r="D2621" s="111"/>
    </row>
    <row r="2622" spans="1:4" s="91" customFormat="1" x14ac:dyDescent="0.2">
      <c r="A2622" s="109" t="s">
        <v>392</v>
      </c>
      <c r="B2622" s="112"/>
      <c r="C2622" s="111"/>
      <c r="D2622" s="111"/>
    </row>
    <row r="2623" spans="1:4" s="91" customFormat="1" x14ac:dyDescent="0.2">
      <c r="A2623" s="109" t="s">
        <v>525</v>
      </c>
      <c r="B2623" s="112"/>
      <c r="C2623" s="111"/>
      <c r="D2623" s="111"/>
    </row>
    <row r="2624" spans="1:4" s="91" customFormat="1" x14ac:dyDescent="0.2">
      <c r="A2624" s="109"/>
      <c r="B2624" s="140"/>
      <c r="C2624" s="128"/>
      <c r="D2624" s="128"/>
    </row>
    <row r="2625" spans="1:4" s="91" customFormat="1" x14ac:dyDescent="0.2">
      <c r="A2625" s="107">
        <v>410000</v>
      </c>
      <c r="B2625" s="108" t="s">
        <v>87</v>
      </c>
      <c r="C2625" s="106">
        <f>C2626+C2631+C2642</f>
        <v>1426200</v>
      </c>
      <c r="D2625" s="106">
        <f>D2626+D2631+D2642</f>
        <v>0</v>
      </c>
    </row>
    <row r="2626" spans="1:4" s="91" customFormat="1" x14ac:dyDescent="0.2">
      <c r="A2626" s="107">
        <v>411000</v>
      </c>
      <c r="B2626" s="108" t="s">
        <v>200</v>
      </c>
      <c r="C2626" s="106">
        <f t="shared" ref="C2626" si="715">SUM(C2627:C2630)</f>
        <v>1150100</v>
      </c>
      <c r="D2626" s="106">
        <f t="shared" ref="D2626" si="716">SUM(D2627:D2630)</f>
        <v>0</v>
      </c>
    </row>
    <row r="2627" spans="1:4" s="91" customFormat="1" x14ac:dyDescent="0.2">
      <c r="A2627" s="109">
        <v>411100</v>
      </c>
      <c r="B2627" s="110" t="s">
        <v>88</v>
      </c>
      <c r="C2627" s="119">
        <v>1050000</v>
      </c>
      <c r="D2627" s="119">
        <v>0</v>
      </c>
    </row>
    <row r="2628" spans="1:4" s="91" customFormat="1" ht="40.5" x14ac:dyDescent="0.2">
      <c r="A2628" s="109">
        <v>411200</v>
      </c>
      <c r="B2628" s="110" t="s">
        <v>213</v>
      </c>
      <c r="C2628" s="119">
        <v>70000</v>
      </c>
      <c r="D2628" s="119">
        <v>0</v>
      </c>
    </row>
    <row r="2629" spans="1:4" s="91" customFormat="1" ht="40.5" x14ac:dyDescent="0.2">
      <c r="A2629" s="109">
        <v>411300</v>
      </c>
      <c r="B2629" s="110" t="s">
        <v>89</v>
      </c>
      <c r="C2629" s="119">
        <v>15100</v>
      </c>
      <c r="D2629" s="119">
        <v>0</v>
      </c>
    </row>
    <row r="2630" spans="1:4" s="91" customFormat="1" x14ac:dyDescent="0.2">
      <c r="A2630" s="109">
        <v>411400</v>
      </c>
      <c r="B2630" s="110" t="s">
        <v>90</v>
      </c>
      <c r="C2630" s="119">
        <v>15000</v>
      </c>
      <c r="D2630" s="119">
        <v>0</v>
      </c>
    </row>
    <row r="2631" spans="1:4" s="91" customFormat="1" x14ac:dyDescent="0.2">
      <c r="A2631" s="107">
        <v>412000</v>
      </c>
      <c r="B2631" s="112" t="s">
        <v>205</v>
      </c>
      <c r="C2631" s="106">
        <f>SUM(C2632:C2641)</f>
        <v>275400</v>
      </c>
      <c r="D2631" s="106">
        <f>SUM(D2632:D2641)</f>
        <v>0</v>
      </c>
    </row>
    <row r="2632" spans="1:4" s="91" customFormat="1" ht="40.5" x14ac:dyDescent="0.2">
      <c r="A2632" s="109">
        <v>412200</v>
      </c>
      <c r="B2632" s="110" t="s">
        <v>214</v>
      </c>
      <c r="C2632" s="119">
        <v>165000</v>
      </c>
      <c r="D2632" s="119">
        <v>0</v>
      </c>
    </row>
    <row r="2633" spans="1:4" s="91" customFormat="1" x14ac:dyDescent="0.2">
      <c r="A2633" s="109">
        <v>412300</v>
      </c>
      <c r="B2633" s="110" t="s">
        <v>92</v>
      </c>
      <c r="C2633" s="119">
        <v>16000</v>
      </c>
      <c r="D2633" s="119">
        <v>0</v>
      </c>
    </row>
    <row r="2634" spans="1:4" s="91" customFormat="1" x14ac:dyDescent="0.2">
      <c r="A2634" s="109">
        <v>412500</v>
      </c>
      <c r="B2634" s="110" t="s">
        <v>94</v>
      </c>
      <c r="C2634" s="119">
        <v>3000</v>
      </c>
      <c r="D2634" s="119">
        <v>0</v>
      </c>
    </row>
    <row r="2635" spans="1:4" s="91" customFormat="1" x14ac:dyDescent="0.2">
      <c r="A2635" s="109">
        <v>412600</v>
      </c>
      <c r="B2635" s="110" t="s">
        <v>215</v>
      </c>
      <c r="C2635" s="119">
        <v>4000</v>
      </c>
      <c r="D2635" s="119">
        <v>0</v>
      </c>
    </row>
    <row r="2636" spans="1:4" s="91" customFormat="1" x14ac:dyDescent="0.2">
      <c r="A2636" s="109">
        <v>412700</v>
      </c>
      <c r="B2636" s="110" t="s">
        <v>202</v>
      </c>
      <c r="C2636" s="119">
        <v>75000</v>
      </c>
      <c r="D2636" s="119">
        <v>0</v>
      </c>
    </row>
    <row r="2637" spans="1:4" s="91" customFormat="1" x14ac:dyDescent="0.2">
      <c r="A2637" s="109">
        <v>412900</v>
      </c>
      <c r="B2637" s="110" t="s">
        <v>294</v>
      </c>
      <c r="C2637" s="119">
        <v>2000</v>
      </c>
      <c r="D2637" s="119">
        <v>0</v>
      </c>
    </row>
    <row r="2638" spans="1:4" s="91" customFormat="1" x14ac:dyDescent="0.2">
      <c r="A2638" s="109">
        <v>412900</v>
      </c>
      <c r="B2638" s="114" t="s">
        <v>311</v>
      </c>
      <c r="C2638" s="119">
        <v>400</v>
      </c>
      <c r="D2638" s="119">
        <v>0</v>
      </c>
    </row>
    <row r="2639" spans="1:4" s="91" customFormat="1" ht="40.5" x14ac:dyDescent="0.2">
      <c r="A2639" s="109">
        <v>412900</v>
      </c>
      <c r="B2639" s="114" t="s">
        <v>312</v>
      </c>
      <c r="C2639" s="119">
        <v>999.99999999999989</v>
      </c>
      <c r="D2639" s="119">
        <v>0</v>
      </c>
    </row>
    <row r="2640" spans="1:4" s="91" customFormat="1" ht="40.5" x14ac:dyDescent="0.2">
      <c r="A2640" s="109">
        <v>412900</v>
      </c>
      <c r="B2640" s="114" t="s">
        <v>313</v>
      </c>
      <c r="C2640" s="119">
        <v>1999.9999999999998</v>
      </c>
      <c r="D2640" s="119">
        <v>0</v>
      </c>
    </row>
    <row r="2641" spans="1:4" s="91" customFormat="1" x14ac:dyDescent="0.2">
      <c r="A2641" s="109">
        <v>412900</v>
      </c>
      <c r="B2641" s="110" t="s">
        <v>296</v>
      </c>
      <c r="C2641" s="119">
        <v>6999.9999999999964</v>
      </c>
      <c r="D2641" s="119">
        <v>0</v>
      </c>
    </row>
    <row r="2642" spans="1:4" s="116" customFormat="1" x14ac:dyDescent="0.2">
      <c r="A2642" s="107">
        <v>413000</v>
      </c>
      <c r="B2642" s="112" t="s">
        <v>206</v>
      </c>
      <c r="C2642" s="106">
        <f t="shared" ref="C2642" si="717">C2643</f>
        <v>700</v>
      </c>
      <c r="D2642" s="106">
        <f t="shared" ref="D2642" si="718">D2643</f>
        <v>0</v>
      </c>
    </row>
    <row r="2643" spans="1:4" s="91" customFormat="1" x14ac:dyDescent="0.2">
      <c r="A2643" s="109">
        <v>413900</v>
      </c>
      <c r="B2643" s="110" t="s">
        <v>99</v>
      </c>
      <c r="C2643" s="119">
        <v>700</v>
      </c>
      <c r="D2643" s="119">
        <v>0</v>
      </c>
    </row>
    <row r="2644" spans="1:4" s="116" customFormat="1" x14ac:dyDescent="0.2">
      <c r="A2644" s="107">
        <v>510000</v>
      </c>
      <c r="B2644" s="112" t="s">
        <v>151</v>
      </c>
      <c r="C2644" s="106">
        <f>C2645+C2649+C2647</f>
        <v>6500</v>
      </c>
      <c r="D2644" s="106">
        <f>D2645+D2649+D2647</f>
        <v>0</v>
      </c>
    </row>
    <row r="2645" spans="1:4" s="91" customFormat="1" x14ac:dyDescent="0.2">
      <c r="A2645" s="107">
        <v>511000</v>
      </c>
      <c r="B2645" s="112" t="s">
        <v>152</v>
      </c>
      <c r="C2645" s="106">
        <f>SUM(C2646:C2646)</f>
        <v>5500</v>
      </c>
      <c r="D2645" s="106">
        <f>SUM(D2646:D2646)</f>
        <v>0</v>
      </c>
    </row>
    <row r="2646" spans="1:4" s="91" customFormat="1" x14ac:dyDescent="0.2">
      <c r="A2646" s="109">
        <v>511300</v>
      </c>
      <c r="B2646" s="110" t="s">
        <v>155</v>
      </c>
      <c r="C2646" s="119">
        <v>5500</v>
      </c>
      <c r="D2646" s="119">
        <v>0</v>
      </c>
    </row>
    <row r="2647" spans="1:4" s="116" customFormat="1" x14ac:dyDescent="0.2">
      <c r="A2647" s="107">
        <v>513000</v>
      </c>
      <c r="B2647" s="112" t="s">
        <v>160</v>
      </c>
      <c r="C2647" s="106">
        <f t="shared" ref="C2647" si="719">C2648</f>
        <v>0</v>
      </c>
      <c r="D2647" s="106">
        <f t="shared" ref="D2647" si="720">D2648</f>
        <v>0</v>
      </c>
    </row>
    <row r="2648" spans="1:4" s="91" customFormat="1" x14ac:dyDescent="0.2">
      <c r="A2648" s="117">
        <v>513700</v>
      </c>
      <c r="B2648" s="110" t="s">
        <v>327</v>
      </c>
      <c r="C2648" s="119">
        <v>0</v>
      </c>
      <c r="D2648" s="119">
        <v>0</v>
      </c>
    </row>
    <row r="2649" spans="1:4" s="116" customFormat="1" ht="40.5" x14ac:dyDescent="0.2">
      <c r="A2649" s="107">
        <v>516000</v>
      </c>
      <c r="B2649" s="112" t="s">
        <v>162</v>
      </c>
      <c r="C2649" s="106">
        <f t="shared" ref="C2649" si="721">C2650</f>
        <v>1000</v>
      </c>
      <c r="D2649" s="106">
        <f t="shared" ref="D2649" si="722">D2650</f>
        <v>0</v>
      </c>
    </row>
    <row r="2650" spans="1:4" s="91" customFormat="1" x14ac:dyDescent="0.2">
      <c r="A2650" s="109">
        <v>516100</v>
      </c>
      <c r="B2650" s="110" t="s">
        <v>162</v>
      </c>
      <c r="C2650" s="119">
        <v>1000</v>
      </c>
      <c r="D2650" s="119">
        <v>0</v>
      </c>
    </row>
    <row r="2651" spans="1:4" s="116" customFormat="1" x14ac:dyDescent="0.2">
      <c r="A2651" s="107">
        <v>630000</v>
      </c>
      <c r="B2651" s="112" t="s">
        <v>190</v>
      </c>
      <c r="C2651" s="106">
        <f>C2652+C2654</f>
        <v>15900</v>
      </c>
      <c r="D2651" s="106">
        <f>D2652+D2654</f>
        <v>454700</v>
      </c>
    </row>
    <row r="2652" spans="1:4" s="116" customFormat="1" x14ac:dyDescent="0.2">
      <c r="A2652" s="107">
        <v>631000</v>
      </c>
      <c r="B2652" s="112" t="s">
        <v>125</v>
      </c>
      <c r="C2652" s="106">
        <f>0</f>
        <v>0</v>
      </c>
      <c r="D2652" s="106">
        <f>0+D2653</f>
        <v>454700</v>
      </c>
    </row>
    <row r="2653" spans="1:4" s="91" customFormat="1" x14ac:dyDescent="0.2">
      <c r="A2653" s="117">
        <v>631200</v>
      </c>
      <c r="B2653" s="110" t="s">
        <v>193</v>
      </c>
      <c r="C2653" s="119">
        <v>0</v>
      </c>
      <c r="D2653" s="111">
        <v>454700</v>
      </c>
    </row>
    <row r="2654" spans="1:4" s="116" customFormat="1" ht="40.5" x14ac:dyDescent="0.2">
      <c r="A2654" s="107">
        <v>638000</v>
      </c>
      <c r="B2654" s="112" t="s">
        <v>126</v>
      </c>
      <c r="C2654" s="106">
        <f t="shared" ref="C2654" si="723">C2655</f>
        <v>15900</v>
      </c>
      <c r="D2654" s="106">
        <f t="shared" ref="D2654" si="724">D2655</f>
        <v>0</v>
      </c>
    </row>
    <row r="2655" spans="1:4" s="91" customFormat="1" x14ac:dyDescent="0.2">
      <c r="A2655" s="109">
        <v>638100</v>
      </c>
      <c r="B2655" s="110" t="s">
        <v>195</v>
      </c>
      <c r="C2655" s="119">
        <v>15900</v>
      </c>
      <c r="D2655" s="119">
        <v>0</v>
      </c>
    </row>
    <row r="2656" spans="1:4" s="91" customFormat="1" x14ac:dyDescent="0.2">
      <c r="A2656" s="150"/>
      <c r="B2656" s="144" t="s">
        <v>229</v>
      </c>
      <c r="C2656" s="148">
        <f>C2625+C2644+C2651</f>
        <v>1448600</v>
      </c>
      <c r="D2656" s="148">
        <f>D2625+D2644+D2651</f>
        <v>454700</v>
      </c>
    </row>
    <row r="2657" spans="1:4" s="91" customFormat="1" x14ac:dyDescent="0.2">
      <c r="A2657" s="127"/>
      <c r="B2657" s="105"/>
      <c r="C2657" s="128"/>
      <c r="D2657" s="128"/>
    </row>
    <row r="2658" spans="1:4" s="91" customFormat="1" x14ac:dyDescent="0.2">
      <c r="A2658" s="104"/>
      <c r="B2658" s="105"/>
      <c r="C2658" s="111"/>
      <c r="D2658" s="111"/>
    </row>
    <row r="2659" spans="1:4" s="91" customFormat="1" x14ac:dyDescent="0.2">
      <c r="A2659" s="109" t="s">
        <v>631</v>
      </c>
      <c r="B2659" s="112"/>
      <c r="C2659" s="111"/>
      <c r="D2659" s="111"/>
    </row>
    <row r="2660" spans="1:4" s="91" customFormat="1" x14ac:dyDescent="0.2">
      <c r="A2660" s="109" t="s">
        <v>242</v>
      </c>
      <c r="B2660" s="112"/>
      <c r="C2660" s="111"/>
      <c r="D2660" s="111"/>
    </row>
    <row r="2661" spans="1:4" s="91" customFormat="1" x14ac:dyDescent="0.2">
      <c r="A2661" s="109" t="s">
        <v>393</v>
      </c>
      <c r="B2661" s="112"/>
      <c r="C2661" s="111"/>
      <c r="D2661" s="111"/>
    </row>
    <row r="2662" spans="1:4" s="91" customFormat="1" x14ac:dyDescent="0.2">
      <c r="A2662" s="109" t="s">
        <v>525</v>
      </c>
      <c r="B2662" s="112"/>
      <c r="C2662" s="111"/>
      <c r="D2662" s="111"/>
    </row>
    <row r="2663" spans="1:4" s="91" customFormat="1" x14ac:dyDescent="0.2">
      <c r="A2663" s="109"/>
      <c r="B2663" s="140"/>
      <c r="C2663" s="128"/>
      <c r="D2663" s="128"/>
    </row>
    <row r="2664" spans="1:4" s="91" customFormat="1" x14ac:dyDescent="0.2">
      <c r="A2664" s="107">
        <v>410000</v>
      </c>
      <c r="B2664" s="108" t="s">
        <v>87</v>
      </c>
      <c r="C2664" s="106">
        <f>C2665+C2670+0</f>
        <v>1726600</v>
      </c>
      <c r="D2664" s="106">
        <f>D2665+D2670+0</f>
        <v>0</v>
      </c>
    </row>
    <row r="2665" spans="1:4" s="91" customFormat="1" x14ac:dyDescent="0.2">
      <c r="A2665" s="107">
        <v>411000</v>
      </c>
      <c r="B2665" s="108" t="s">
        <v>200</v>
      </c>
      <c r="C2665" s="106">
        <f t="shared" ref="C2665" si="725">SUM(C2666:C2669)</f>
        <v>1377300</v>
      </c>
      <c r="D2665" s="106">
        <f t="shared" ref="D2665" si="726">SUM(D2666:D2669)</f>
        <v>0</v>
      </c>
    </row>
    <row r="2666" spans="1:4" s="91" customFormat="1" x14ac:dyDescent="0.2">
      <c r="A2666" s="109">
        <v>411100</v>
      </c>
      <c r="B2666" s="110" t="s">
        <v>88</v>
      </c>
      <c r="C2666" s="119">
        <v>1260000</v>
      </c>
      <c r="D2666" s="119">
        <v>0</v>
      </c>
    </row>
    <row r="2667" spans="1:4" s="91" customFormat="1" ht="40.5" x14ac:dyDescent="0.2">
      <c r="A2667" s="109">
        <v>411200</v>
      </c>
      <c r="B2667" s="110" t="s">
        <v>213</v>
      </c>
      <c r="C2667" s="119">
        <v>50000</v>
      </c>
      <c r="D2667" s="119">
        <v>0</v>
      </c>
    </row>
    <row r="2668" spans="1:4" s="91" customFormat="1" ht="40.5" x14ac:dyDescent="0.2">
      <c r="A2668" s="109">
        <v>411300</v>
      </c>
      <c r="B2668" s="110" t="s">
        <v>89</v>
      </c>
      <c r="C2668" s="119">
        <v>32300</v>
      </c>
      <c r="D2668" s="119">
        <v>0</v>
      </c>
    </row>
    <row r="2669" spans="1:4" s="91" customFormat="1" x14ac:dyDescent="0.2">
      <c r="A2669" s="109">
        <v>411400</v>
      </c>
      <c r="B2669" s="110" t="s">
        <v>90</v>
      </c>
      <c r="C2669" s="119">
        <v>35000</v>
      </c>
      <c r="D2669" s="119">
        <v>0</v>
      </c>
    </row>
    <row r="2670" spans="1:4" s="91" customFormat="1" x14ac:dyDescent="0.2">
      <c r="A2670" s="107">
        <v>412000</v>
      </c>
      <c r="B2670" s="112" t="s">
        <v>205</v>
      </c>
      <c r="C2670" s="106">
        <f>SUM(C2671:C2679)</f>
        <v>349300</v>
      </c>
      <c r="D2670" s="106">
        <f>SUM(D2671:D2679)</f>
        <v>0</v>
      </c>
    </row>
    <row r="2671" spans="1:4" s="91" customFormat="1" x14ac:dyDescent="0.2">
      <c r="A2671" s="117">
        <v>412100</v>
      </c>
      <c r="B2671" s="110" t="s">
        <v>91</v>
      </c>
      <c r="C2671" s="119">
        <v>5000</v>
      </c>
      <c r="D2671" s="119">
        <v>0</v>
      </c>
    </row>
    <row r="2672" spans="1:4" s="91" customFormat="1" ht="40.5" x14ac:dyDescent="0.2">
      <c r="A2672" s="109">
        <v>412200</v>
      </c>
      <c r="B2672" s="110" t="s">
        <v>214</v>
      </c>
      <c r="C2672" s="119">
        <v>190000</v>
      </c>
      <c r="D2672" s="119">
        <v>0</v>
      </c>
    </row>
    <row r="2673" spans="1:4" s="91" customFormat="1" x14ac:dyDescent="0.2">
      <c r="A2673" s="109">
        <v>412300</v>
      </c>
      <c r="B2673" s="110" t="s">
        <v>92</v>
      </c>
      <c r="C2673" s="119">
        <v>26300.00000000004</v>
      </c>
      <c r="D2673" s="119">
        <v>0</v>
      </c>
    </row>
    <row r="2674" spans="1:4" s="91" customFormat="1" x14ac:dyDescent="0.2">
      <c r="A2674" s="109">
        <v>412500</v>
      </c>
      <c r="B2674" s="110" t="s">
        <v>94</v>
      </c>
      <c r="C2674" s="119">
        <v>5400</v>
      </c>
      <c r="D2674" s="119">
        <v>0</v>
      </c>
    </row>
    <row r="2675" spans="1:4" s="91" customFormat="1" x14ac:dyDescent="0.2">
      <c r="A2675" s="109">
        <v>412600</v>
      </c>
      <c r="B2675" s="110" t="s">
        <v>215</v>
      </c>
      <c r="C2675" s="119">
        <v>6000</v>
      </c>
      <c r="D2675" s="119">
        <v>0</v>
      </c>
    </row>
    <row r="2676" spans="1:4" s="91" customFormat="1" x14ac:dyDescent="0.2">
      <c r="A2676" s="109">
        <v>412700</v>
      </c>
      <c r="B2676" s="110" t="s">
        <v>202</v>
      </c>
      <c r="C2676" s="119">
        <v>105000</v>
      </c>
      <c r="D2676" s="119">
        <v>0</v>
      </c>
    </row>
    <row r="2677" spans="1:4" s="91" customFormat="1" x14ac:dyDescent="0.2">
      <c r="A2677" s="109">
        <v>412900</v>
      </c>
      <c r="B2677" s="114" t="s">
        <v>294</v>
      </c>
      <c r="C2677" s="119">
        <v>8000</v>
      </c>
      <c r="D2677" s="119">
        <v>0</v>
      </c>
    </row>
    <row r="2678" spans="1:4" s="91" customFormat="1" ht="40.5" x14ac:dyDescent="0.2">
      <c r="A2678" s="109">
        <v>412900</v>
      </c>
      <c r="B2678" s="114" t="s">
        <v>312</v>
      </c>
      <c r="C2678" s="119">
        <v>999.99999999999989</v>
      </c>
      <c r="D2678" s="119">
        <v>0</v>
      </c>
    </row>
    <row r="2679" spans="1:4" s="91" customFormat="1" ht="40.5" x14ac:dyDescent="0.2">
      <c r="A2679" s="109">
        <v>412900</v>
      </c>
      <c r="B2679" s="114" t="s">
        <v>313</v>
      </c>
      <c r="C2679" s="119">
        <v>2600</v>
      </c>
      <c r="D2679" s="119">
        <v>0</v>
      </c>
    </row>
    <row r="2680" spans="1:4" s="91" customFormat="1" x14ac:dyDescent="0.2">
      <c r="A2680" s="107">
        <v>510000</v>
      </c>
      <c r="B2680" s="112" t="s">
        <v>151</v>
      </c>
      <c r="C2680" s="106">
        <f>C2681+C2684+0</f>
        <v>22700</v>
      </c>
      <c r="D2680" s="106">
        <f>D2681+D2684+0</f>
        <v>0</v>
      </c>
    </row>
    <row r="2681" spans="1:4" s="91" customFormat="1" x14ac:dyDescent="0.2">
      <c r="A2681" s="107">
        <v>511000</v>
      </c>
      <c r="B2681" s="112" t="s">
        <v>152</v>
      </c>
      <c r="C2681" s="106">
        <f>SUM(C2682:C2683)</f>
        <v>20000</v>
      </c>
      <c r="D2681" s="106">
        <f>SUM(D2682:D2683)</f>
        <v>0</v>
      </c>
    </row>
    <row r="2682" spans="1:4" s="91" customFormat="1" x14ac:dyDescent="0.2">
      <c r="A2682" s="117">
        <v>511100</v>
      </c>
      <c r="B2682" s="110" t="s">
        <v>153</v>
      </c>
      <c r="C2682" s="119">
        <v>10000</v>
      </c>
      <c r="D2682" s="119">
        <v>0</v>
      </c>
    </row>
    <row r="2683" spans="1:4" s="91" customFormat="1" x14ac:dyDescent="0.2">
      <c r="A2683" s="109">
        <v>511300</v>
      </c>
      <c r="B2683" s="110" t="s">
        <v>155</v>
      </c>
      <c r="C2683" s="119">
        <v>10000</v>
      </c>
      <c r="D2683" s="119">
        <v>0</v>
      </c>
    </row>
    <row r="2684" spans="1:4" s="91" customFormat="1" ht="40.5" x14ac:dyDescent="0.2">
      <c r="A2684" s="107">
        <v>516000</v>
      </c>
      <c r="B2684" s="112" t="s">
        <v>162</v>
      </c>
      <c r="C2684" s="106">
        <f>C2685</f>
        <v>2700</v>
      </c>
      <c r="D2684" s="106">
        <f t="shared" ref="D2684" si="727">D2685</f>
        <v>0</v>
      </c>
    </row>
    <row r="2685" spans="1:4" s="91" customFormat="1" x14ac:dyDescent="0.2">
      <c r="A2685" s="109">
        <v>516100</v>
      </c>
      <c r="B2685" s="110" t="s">
        <v>162</v>
      </c>
      <c r="C2685" s="119">
        <v>2700</v>
      </c>
      <c r="D2685" s="119">
        <v>0</v>
      </c>
    </row>
    <row r="2686" spans="1:4" s="116" customFormat="1" x14ac:dyDescent="0.2">
      <c r="A2686" s="107">
        <v>630000</v>
      </c>
      <c r="B2686" s="112" t="s">
        <v>190</v>
      </c>
      <c r="C2686" s="106">
        <f>C2687+C2689</f>
        <v>16000</v>
      </c>
      <c r="D2686" s="106">
        <f>D2687+D2689</f>
        <v>372200</v>
      </c>
    </row>
    <row r="2687" spans="1:4" s="116" customFormat="1" x14ac:dyDescent="0.2">
      <c r="A2687" s="107">
        <v>631000</v>
      </c>
      <c r="B2687" s="112" t="s">
        <v>125</v>
      </c>
      <c r="C2687" s="106">
        <f>0</f>
        <v>0</v>
      </c>
      <c r="D2687" s="106">
        <f>0+D2688</f>
        <v>372200</v>
      </c>
    </row>
    <row r="2688" spans="1:4" s="91" customFormat="1" x14ac:dyDescent="0.2">
      <c r="A2688" s="117">
        <v>631200</v>
      </c>
      <c r="B2688" s="110" t="s">
        <v>193</v>
      </c>
      <c r="C2688" s="119">
        <v>0</v>
      </c>
      <c r="D2688" s="111">
        <v>372200</v>
      </c>
    </row>
    <row r="2689" spans="1:4" s="116" customFormat="1" ht="40.5" x14ac:dyDescent="0.2">
      <c r="A2689" s="107">
        <v>638000</v>
      </c>
      <c r="B2689" s="112" t="s">
        <v>126</v>
      </c>
      <c r="C2689" s="106">
        <f t="shared" ref="C2689" si="728">C2690</f>
        <v>16000</v>
      </c>
      <c r="D2689" s="106">
        <f t="shared" ref="D2689" si="729">D2690</f>
        <v>0</v>
      </c>
    </row>
    <row r="2690" spans="1:4" s="91" customFormat="1" x14ac:dyDescent="0.2">
      <c r="A2690" s="109">
        <v>638100</v>
      </c>
      <c r="B2690" s="110" t="s">
        <v>195</v>
      </c>
      <c r="C2690" s="119">
        <v>16000</v>
      </c>
      <c r="D2690" s="119">
        <v>0</v>
      </c>
    </row>
    <row r="2691" spans="1:4" s="91" customFormat="1" x14ac:dyDescent="0.2">
      <c r="A2691" s="150"/>
      <c r="B2691" s="144" t="s">
        <v>229</v>
      </c>
      <c r="C2691" s="148">
        <f>C2664+C2680+C2686</f>
        <v>1765300</v>
      </c>
      <c r="D2691" s="148">
        <f>D2664+D2680+D2686</f>
        <v>372200</v>
      </c>
    </row>
    <row r="2692" spans="1:4" s="91" customFormat="1" x14ac:dyDescent="0.2">
      <c r="A2692" s="127"/>
      <c r="B2692" s="105"/>
      <c r="C2692" s="128"/>
      <c r="D2692" s="128"/>
    </row>
    <row r="2693" spans="1:4" s="91" customFormat="1" x14ac:dyDescent="0.2">
      <c r="A2693" s="104"/>
      <c r="B2693" s="105"/>
      <c r="C2693" s="111"/>
      <c r="D2693" s="111"/>
    </row>
    <row r="2694" spans="1:4" s="91" customFormat="1" x14ac:dyDescent="0.2">
      <c r="A2694" s="109" t="s">
        <v>632</v>
      </c>
      <c r="B2694" s="112"/>
      <c r="C2694" s="111"/>
      <c r="D2694" s="111"/>
    </row>
    <row r="2695" spans="1:4" s="91" customFormat="1" x14ac:dyDescent="0.2">
      <c r="A2695" s="109" t="s">
        <v>242</v>
      </c>
      <c r="B2695" s="112"/>
      <c r="C2695" s="111"/>
      <c r="D2695" s="111"/>
    </row>
    <row r="2696" spans="1:4" s="91" customFormat="1" x14ac:dyDescent="0.2">
      <c r="A2696" s="109" t="s">
        <v>394</v>
      </c>
      <c r="B2696" s="112"/>
      <c r="C2696" s="111"/>
      <c r="D2696" s="111"/>
    </row>
    <row r="2697" spans="1:4" s="91" customFormat="1" x14ac:dyDescent="0.2">
      <c r="A2697" s="109" t="s">
        <v>525</v>
      </c>
      <c r="B2697" s="112"/>
      <c r="C2697" s="111"/>
      <c r="D2697" s="111"/>
    </row>
    <row r="2698" spans="1:4" s="91" customFormat="1" x14ac:dyDescent="0.2">
      <c r="A2698" s="109"/>
      <c r="B2698" s="140"/>
      <c r="C2698" s="128"/>
      <c r="D2698" s="128"/>
    </row>
    <row r="2699" spans="1:4" s="91" customFormat="1" x14ac:dyDescent="0.2">
      <c r="A2699" s="107">
        <v>410000</v>
      </c>
      <c r="B2699" s="108" t="s">
        <v>87</v>
      </c>
      <c r="C2699" s="106">
        <f t="shared" ref="C2699" si="730">C2700+C2705</f>
        <v>1018899.9955863567</v>
      </c>
      <c r="D2699" s="106">
        <f t="shared" ref="D2699" si="731">D2700+D2705</f>
        <v>0</v>
      </c>
    </row>
    <row r="2700" spans="1:4" s="91" customFormat="1" x14ac:dyDescent="0.2">
      <c r="A2700" s="107">
        <v>411000</v>
      </c>
      <c r="B2700" s="108" t="s">
        <v>200</v>
      </c>
      <c r="C2700" s="106">
        <f t="shared" ref="C2700" si="732">SUM(C2701:C2704)</f>
        <v>817300</v>
      </c>
      <c r="D2700" s="106">
        <f t="shared" ref="D2700" si="733">SUM(D2701:D2704)</f>
        <v>0</v>
      </c>
    </row>
    <row r="2701" spans="1:4" s="91" customFormat="1" x14ac:dyDescent="0.2">
      <c r="A2701" s="109">
        <v>411100</v>
      </c>
      <c r="B2701" s="110" t="s">
        <v>88</v>
      </c>
      <c r="C2701" s="119">
        <v>740000</v>
      </c>
      <c r="D2701" s="119">
        <v>0</v>
      </c>
    </row>
    <row r="2702" spans="1:4" s="91" customFormat="1" ht="40.5" x14ac:dyDescent="0.2">
      <c r="A2702" s="109">
        <v>411200</v>
      </c>
      <c r="B2702" s="110" t="s">
        <v>213</v>
      </c>
      <c r="C2702" s="119">
        <v>38100</v>
      </c>
      <c r="D2702" s="119">
        <v>0</v>
      </c>
    </row>
    <row r="2703" spans="1:4" s="91" customFormat="1" ht="40.5" x14ac:dyDescent="0.2">
      <c r="A2703" s="109">
        <v>411300</v>
      </c>
      <c r="B2703" s="110" t="s">
        <v>89</v>
      </c>
      <c r="C2703" s="119">
        <v>29200</v>
      </c>
      <c r="D2703" s="119">
        <v>0</v>
      </c>
    </row>
    <row r="2704" spans="1:4" s="91" customFormat="1" x14ac:dyDescent="0.2">
      <c r="A2704" s="109">
        <v>411400</v>
      </c>
      <c r="B2704" s="110" t="s">
        <v>90</v>
      </c>
      <c r="C2704" s="119">
        <v>10000</v>
      </c>
      <c r="D2704" s="119">
        <v>0</v>
      </c>
    </row>
    <row r="2705" spans="1:4" s="91" customFormat="1" x14ac:dyDescent="0.2">
      <c r="A2705" s="107">
        <v>412000</v>
      </c>
      <c r="B2705" s="112" t="s">
        <v>205</v>
      </c>
      <c r="C2705" s="106">
        <f>SUM(C2706:C2714)</f>
        <v>201599.99558635673</v>
      </c>
      <c r="D2705" s="106">
        <f>SUM(D2706:D2714)</f>
        <v>0</v>
      </c>
    </row>
    <row r="2706" spans="1:4" s="91" customFormat="1" ht="40.5" x14ac:dyDescent="0.2">
      <c r="A2706" s="109">
        <v>412200</v>
      </c>
      <c r="B2706" s="110" t="s">
        <v>214</v>
      </c>
      <c r="C2706" s="119">
        <v>140000</v>
      </c>
      <c r="D2706" s="119">
        <v>0</v>
      </c>
    </row>
    <row r="2707" spans="1:4" s="91" customFormat="1" x14ac:dyDescent="0.2">
      <c r="A2707" s="109">
        <v>412300</v>
      </c>
      <c r="B2707" s="110" t="s">
        <v>92</v>
      </c>
      <c r="C2707" s="119">
        <v>12000</v>
      </c>
      <c r="D2707" s="119">
        <v>0</v>
      </c>
    </row>
    <row r="2708" spans="1:4" s="91" customFormat="1" x14ac:dyDescent="0.2">
      <c r="A2708" s="109">
        <v>412500</v>
      </c>
      <c r="B2708" s="110" t="s">
        <v>94</v>
      </c>
      <c r="C2708" s="119">
        <v>2000</v>
      </c>
      <c r="D2708" s="119">
        <v>0</v>
      </c>
    </row>
    <row r="2709" spans="1:4" s="91" customFormat="1" x14ac:dyDescent="0.2">
      <c r="A2709" s="109">
        <v>412600</v>
      </c>
      <c r="B2709" s="110" t="s">
        <v>215</v>
      </c>
      <c r="C2709" s="119">
        <v>2000</v>
      </c>
      <c r="D2709" s="119">
        <v>0</v>
      </c>
    </row>
    <row r="2710" spans="1:4" s="91" customFormat="1" x14ac:dyDescent="0.2">
      <c r="A2710" s="109">
        <v>412700</v>
      </c>
      <c r="B2710" s="110" t="s">
        <v>202</v>
      </c>
      <c r="C2710" s="119">
        <v>40000</v>
      </c>
      <c r="D2710" s="119">
        <v>0</v>
      </c>
    </row>
    <row r="2711" spans="1:4" s="91" customFormat="1" x14ac:dyDescent="0.2">
      <c r="A2711" s="109">
        <v>412900</v>
      </c>
      <c r="B2711" s="114" t="s">
        <v>294</v>
      </c>
      <c r="C2711" s="119">
        <v>1000</v>
      </c>
      <c r="D2711" s="119">
        <v>0</v>
      </c>
    </row>
    <row r="2712" spans="1:4" s="91" customFormat="1" ht="40.5" x14ac:dyDescent="0.2">
      <c r="A2712" s="109">
        <v>412900</v>
      </c>
      <c r="B2712" s="114" t="s">
        <v>312</v>
      </c>
      <c r="C2712" s="119">
        <v>2000</v>
      </c>
      <c r="D2712" s="119">
        <v>0</v>
      </c>
    </row>
    <row r="2713" spans="1:4" s="91" customFormat="1" ht="40.5" x14ac:dyDescent="0.2">
      <c r="A2713" s="109">
        <v>412900</v>
      </c>
      <c r="B2713" s="114" t="s">
        <v>313</v>
      </c>
      <c r="C2713" s="119">
        <v>1500</v>
      </c>
      <c r="D2713" s="119">
        <v>0</v>
      </c>
    </row>
    <row r="2714" spans="1:4" s="91" customFormat="1" x14ac:dyDescent="0.2">
      <c r="A2714" s="109">
        <v>412900</v>
      </c>
      <c r="B2714" s="110" t="s">
        <v>296</v>
      </c>
      <c r="C2714" s="119">
        <v>1099.9955863567197</v>
      </c>
      <c r="D2714" s="119">
        <v>0</v>
      </c>
    </row>
    <row r="2715" spans="1:4" s="116" customFormat="1" x14ac:dyDescent="0.2">
      <c r="A2715" s="107">
        <v>510000</v>
      </c>
      <c r="B2715" s="112" t="s">
        <v>151</v>
      </c>
      <c r="C2715" s="106">
        <f t="shared" ref="C2715" si="734">C2716</f>
        <v>46999.999999999993</v>
      </c>
      <c r="D2715" s="106">
        <f t="shared" ref="D2715" si="735">D2716</f>
        <v>0</v>
      </c>
    </row>
    <row r="2716" spans="1:4" s="116" customFormat="1" x14ac:dyDescent="0.2">
      <c r="A2716" s="107">
        <v>511000</v>
      </c>
      <c r="B2716" s="112" t="s">
        <v>152</v>
      </c>
      <c r="C2716" s="106">
        <f t="shared" ref="C2716" si="736">SUM(C2717:C2718)</f>
        <v>46999.999999999993</v>
      </c>
      <c r="D2716" s="106">
        <f t="shared" ref="D2716" si="737">SUM(D2717:D2718)</f>
        <v>0</v>
      </c>
    </row>
    <row r="2717" spans="1:4" s="91" customFormat="1" ht="40.5" x14ac:dyDescent="0.2">
      <c r="A2717" s="109">
        <v>511200</v>
      </c>
      <c r="B2717" s="110" t="s">
        <v>154</v>
      </c>
      <c r="C2717" s="119">
        <v>1000</v>
      </c>
      <c r="D2717" s="119">
        <v>0</v>
      </c>
    </row>
    <row r="2718" spans="1:4" s="91" customFormat="1" x14ac:dyDescent="0.2">
      <c r="A2718" s="109">
        <v>511300</v>
      </c>
      <c r="B2718" s="110" t="s">
        <v>155</v>
      </c>
      <c r="C2718" s="119">
        <v>45999.999999999993</v>
      </c>
      <c r="D2718" s="119">
        <v>0</v>
      </c>
    </row>
    <row r="2719" spans="1:4" s="116" customFormat="1" x14ac:dyDescent="0.2">
      <c r="A2719" s="107">
        <v>630000</v>
      </c>
      <c r="B2719" s="112" t="s">
        <v>190</v>
      </c>
      <c r="C2719" s="106">
        <f t="shared" ref="C2719" si="738">C2720</f>
        <v>0</v>
      </c>
      <c r="D2719" s="106">
        <f t="shared" ref="D2719" si="739">D2720</f>
        <v>150000</v>
      </c>
    </row>
    <row r="2720" spans="1:4" s="116" customFormat="1" x14ac:dyDescent="0.2">
      <c r="A2720" s="107">
        <v>631000</v>
      </c>
      <c r="B2720" s="112" t="s">
        <v>125</v>
      </c>
      <c r="C2720" s="106">
        <f>0</f>
        <v>0</v>
      </c>
      <c r="D2720" s="106">
        <f>0+D2721</f>
        <v>150000</v>
      </c>
    </row>
    <row r="2721" spans="1:4" s="91" customFormat="1" x14ac:dyDescent="0.2">
      <c r="A2721" s="117">
        <v>631200</v>
      </c>
      <c r="B2721" s="110" t="s">
        <v>193</v>
      </c>
      <c r="C2721" s="119">
        <v>0</v>
      </c>
      <c r="D2721" s="111">
        <v>150000</v>
      </c>
    </row>
    <row r="2722" spans="1:4" s="91" customFormat="1" x14ac:dyDescent="0.2">
      <c r="A2722" s="150"/>
      <c r="B2722" s="144" t="s">
        <v>229</v>
      </c>
      <c r="C2722" s="148">
        <f>C2699+C2715+C2719</f>
        <v>1065899.9955863566</v>
      </c>
      <c r="D2722" s="148">
        <f>D2699+D2715+D2719</f>
        <v>150000</v>
      </c>
    </row>
    <row r="2723" spans="1:4" s="91" customFormat="1" x14ac:dyDescent="0.2">
      <c r="A2723" s="127"/>
      <c r="B2723" s="105"/>
      <c r="C2723" s="128"/>
      <c r="D2723" s="128"/>
    </row>
    <row r="2724" spans="1:4" s="91" customFormat="1" x14ac:dyDescent="0.2">
      <c r="A2724" s="104"/>
      <c r="B2724" s="105"/>
      <c r="C2724" s="111"/>
      <c r="D2724" s="111"/>
    </row>
    <row r="2725" spans="1:4" s="91" customFormat="1" x14ac:dyDescent="0.2">
      <c r="A2725" s="109" t="s">
        <v>633</v>
      </c>
      <c r="B2725" s="112"/>
      <c r="C2725" s="111"/>
      <c r="D2725" s="111"/>
    </row>
    <row r="2726" spans="1:4" s="91" customFormat="1" x14ac:dyDescent="0.2">
      <c r="A2726" s="109" t="s">
        <v>242</v>
      </c>
      <c r="B2726" s="112"/>
      <c r="C2726" s="111"/>
      <c r="D2726" s="111"/>
    </row>
    <row r="2727" spans="1:4" s="91" customFormat="1" x14ac:dyDescent="0.2">
      <c r="A2727" s="109" t="s">
        <v>395</v>
      </c>
      <c r="B2727" s="112"/>
      <c r="C2727" s="111"/>
      <c r="D2727" s="111"/>
    </row>
    <row r="2728" spans="1:4" s="91" customFormat="1" x14ac:dyDescent="0.2">
      <c r="A2728" s="109" t="s">
        <v>525</v>
      </c>
      <c r="B2728" s="112"/>
      <c r="C2728" s="111"/>
      <c r="D2728" s="111"/>
    </row>
    <row r="2729" spans="1:4" s="91" customFormat="1" x14ac:dyDescent="0.2">
      <c r="A2729" s="109"/>
      <c r="B2729" s="140"/>
      <c r="C2729" s="128"/>
      <c r="D2729" s="128"/>
    </row>
    <row r="2730" spans="1:4" s="91" customFormat="1" x14ac:dyDescent="0.2">
      <c r="A2730" s="107">
        <v>410000</v>
      </c>
      <c r="B2730" s="108" t="s">
        <v>87</v>
      </c>
      <c r="C2730" s="106">
        <f t="shared" ref="C2730" si="740">C2731+C2736</f>
        <v>2261700</v>
      </c>
      <c r="D2730" s="106">
        <f t="shared" ref="D2730" si="741">D2731+D2736</f>
        <v>0</v>
      </c>
    </row>
    <row r="2731" spans="1:4" s="91" customFormat="1" x14ac:dyDescent="0.2">
      <c r="A2731" s="107">
        <v>411000</v>
      </c>
      <c r="B2731" s="108" t="s">
        <v>200</v>
      </c>
      <c r="C2731" s="106">
        <f t="shared" ref="C2731" si="742">SUM(C2732:C2735)</f>
        <v>1712500</v>
      </c>
      <c r="D2731" s="106">
        <f t="shared" ref="D2731" si="743">SUM(D2732:D2735)</f>
        <v>0</v>
      </c>
    </row>
    <row r="2732" spans="1:4" s="91" customFormat="1" x14ac:dyDescent="0.2">
      <c r="A2732" s="109">
        <v>411100</v>
      </c>
      <c r="B2732" s="110" t="s">
        <v>88</v>
      </c>
      <c r="C2732" s="119">
        <v>1530000</v>
      </c>
      <c r="D2732" s="119">
        <v>0</v>
      </c>
    </row>
    <row r="2733" spans="1:4" s="91" customFormat="1" ht="40.5" x14ac:dyDescent="0.2">
      <c r="A2733" s="109">
        <v>411200</v>
      </c>
      <c r="B2733" s="110" t="s">
        <v>213</v>
      </c>
      <c r="C2733" s="119">
        <v>70400</v>
      </c>
      <c r="D2733" s="119">
        <v>0</v>
      </c>
    </row>
    <row r="2734" spans="1:4" s="91" customFormat="1" ht="40.5" x14ac:dyDescent="0.2">
      <c r="A2734" s="109">
        <v>411300</v>
      </c>
      <c r="B2734" s="110" t="s">
        <v>89</v>
      </c>
      <c r="C2734" s="119">
        <v>77000</v>
      </c>
      <c r="D2734" s="119">
        <v>0</v>
      </c>
    </row>
    <row r="2735" spans="1:4" s="91" customFormat="1" x14ac:dyDescent="0.2">
      <c r="A2735" s="109">
        <v>411400</v>
      </c>
      <c r="B2735" s="110" t="s">
        <v>90</v>
      </c>
      <c r="C2735" s="119">
        <v>35100</v>
      </c>
      <c r="D2735" s="119">
        <v>0</v>
      </c>
    </row>
    <row r="2736" spans="1:4" s="91" customFormat="1" x14ac:dyDescent="0.2">
      <c r="A2736" s="107">
        <v>412000</v>
      </c>
      <c r="B2736" s="112" t="s">
        <v>205</v>
      </c>
      <c r="C2736" s="106">
        <f>SUM(C2737:C2745)</f>
        <v>549200</v>
      </c>
      <c r="D2736" s="106">
        <f>SUM(D2737:D2745)</f>
        <v>0</v>
      </c>
    </row>
    <row r="2737" spans="1:4" s="91" customFormat="1" ht="40.5" x14ac:dyDescent="0.2">
      <c r="A2737" s="109">
        <v>412200</v>
      </c>
      <c r="B2737" s="110" t="s">
        <v>214</v>
      </c>
      <c r="C2737" s="119">
        <v>250000</v>
      </c>
      <c r="D2737" s="119">
        <v>0</v>
      </c>
    </row>
    <row r="2738" spans="1:4" s="91" customFormat="1" x14ac:dyDescent="0.2">
      <c r="A2738" s="109">
        <v>412300</v>
      </c>
      <c r="B2738" s="110" t="s">
        <v>92</v>
      </c>
      <c r="C2738" s="119">
        <v>24400</v>
      </c>
      <c r="D2738" s="119">
        <v>0</v>
      </c>
    </row>
    <row r="2739" spans="1:4" s="91" customFormat="1" x14ac:dyDescent="0.2">
      <c r="A2739" s="109">
        <v>412500</v>
      </c>
      <c r="B2739" s="110" t="s">
        <v>94</v>
      </c>
      <c r="C2739" s="119">
        <v>4600</v>
      </c>
      <c r="D2739" s="119">
        <v>0</v>
      </c>
    </row>
    <row r="2740" spans="1:4" s="91" customFormat="1" x14ac:dyDescent="0.2">
      <c r="A2740" s="109">
        <v>412600</v>
      </c>
      <c r="B2740" s="110" t="s">
        <v>215</v>
      </c>
      <c r="C2740" s="119">
        <v>5500</v>
      </c>
      <c r="D2740" s="119">
        <v>0</v>
      </c>
    </row>
    <row r="2741" spans="1:4" s="91" customFormat="1" x14ac:dyDescent="0.2">
      <c r="A2741" s="109">
        <v>412700</v>
      </c>
      <c r="B2741" s="110" t="s">
        <v>202</v>
      </c>
      <c r="C2741" s="119">
        <v>244000</v>
      </c>
      <c r="D2741" s="119">
        <v>0</v>
      </c>
    </row>
    <row r="2742" spans="1:4" s="91" customFormat="1" x14ac:dyDescent="0.2">
      <c r="A2742" s="109">
        <v>412900</v>
      </c>
      <c r="B2742" s="110" t="s">
        <v>526</v>
      </c>
      <c r="C2742" s="119">
        <v>1500</v>
      </c>
      <c r="D2742" s="119">
        <v>0</v>
      </c>
    </row>
    <row r="2743" spans="1:4" s="91" customFormat="1" ht="40.5" x14ac:dyDescent="0.2">
      <c r="A2743" s="109">
        <v>412900</v>
      </c>
      <c r="B2743" s="114" t="s">
        <v>312</v>
      </c>
      <c r="C2743" s="119">
        <v>12500</v>
      </c>
      <c r="D2743" s="119">
        <v>0</v>
      </c>
    </row>
    <row r="2744" spans="1:4" s="91" customFormat="1" ht="40.5" x14ac:dyDescent="0.2">
      <c r="A2744" s="109">
        <v>412900</v>
      </c>
      <c r="B2744" s="114" t="s">
        <v>313</v>
      </c>
      <c r="C2744" s="119">
        <v>3700</v>
      </c>
      <c r="D2744" s="119">
        <v>0</v>
      </c>
    </row>
    <row r="2745" spans="1:4" s="91" customFormat="1" x14ac:dyDescent="0.2">
      <c r="A2745" s="109">
        <v>412900</v>
      </c>
      <c r="B2745" s="110" t="s">
        <v>296</v>
      </c>
      <c r="C2745" s="119">
        <v>3000</v>
      </c>
      <c r="D2745" s="119">
        <v>0</v>
      </c>
    </row>
    <row r="2746" spans="1:4" s="91" customFormat="1" x14ac:dyDescent="0.2">
      <c r="A2746" s="107">
        <v>510000</v>
      </c>
      <c r="B2746" s="112" t="s">
        <v>151</v>
      </c>
      <c r="C2746" s="106">
        <f>C2747+0</f>
        <v>10000</v>
      </c>
      <c r="D2746" s="106">
        <f>D2747+0</f>
        <v>0</v>
      </c>
    </row>
    <row r="2747" spans="1:4" s="91" customFormat="1" x14ac:dyDescent="0.2">
      <c r="A2747" s="107">
        <v>511000</v>
      </c>
      <c r="B2747" s="112" t="s">
        <v>152</v>
      </c>
      <c r="C2747" s="106">
        <f>SUM(C2748:C2748)</f>
        <v>10000</v>
      </c>
      <c r="D2747" s="106">
        <f>SUM(D2748:D2748)</f>
        <v>0</v>
      </c>
    </row>
    <row r="2748" spans="1:4" s="91" customFormat="1" x14ac:dyDescent="0.2">
      <c r="A2748" s="109">
        <v>511300</v>
      </c>
      <c r="B2748" s="110" t="s">
        <v>155</v>
      </c>
      <c r="C2748" s="119">
        <v>10000</v>
      </c>
      <c r="D2748" s="119">
        <v>0</v>
      </c>
    </row>
    <row r="2749" spans="1:4" s="116" customFormat="1" x14ac:dyDescent="0.2">
      <c r="A2749" s="107">
        <v>630000</v>
      </c>
      <c r="B2749" s="112" t="s">
        <v>190</v>
      </c>
      <c r="C2749" s="106">
        <f>C2750+C2752</f>
        <v>14000</v>
      </c>
      <c r="D2749" s="106">
        <f>D2750+D2752</f>
        <v>1571600</v>
      </c>
    </row>
    <row r="2750" spans="1:4" s="116" customFormat="1" x14ac:dyDescent="0.2">
      <c r="A2750" s="107">
        <v>631000</v>
      </c>
      <c r="B2750" s="112" t="s">
        <v>125</v>
      </c>
      <c r="C2750" s="106">
        <f>0</f>
        <v>0</v>
      </c>
      <c r="D2750" s="106">
        <f>0+D2751</f>
        <v>1571600</v>
      </c>
    </row>
    <row r="2751" spans="1:4" s="91" customFormat="1" x14ac:dyDescent="0.2">
      <c r="A2751" s="117">
        <v>631200</v>
      </c>
      <c r="B2751" s="110" t="s">
        <v>193</v>
      </c>
      <c r="C2751" s="119">
        <v>0</v>
      </c>
      <c r="D2751" s="111">
        <v>1571600</v>
      </c>
    </row>
    <row r="2752" spans="1:4" s="116" customFormat="1" ht="40.5" x14ac:dyDescent="0.2">
      <c r="A2752" s="107">
        <v>638000</v>
      </c>
      <c r="B2752" s="112" t="s">
        <v>126</v>
      </c>
      <c r="C2752" s="106">
        <f t="shared" ref="C2752" si="744">C2753</f>
        <v>14000</v>
      </c>
      <c r="D2752" s="106">
        <f t="shared" ref="D2752" si="745">D2753</f>
        <v>0</v>
      </c>
    </row>
    <row r="2753" spans="1:4" s="91" customFormat="1" x14ac:dyDescent="0.2">
      <c r="A2753" s="109">
        <v>638100</v>
      </c>
      <c r="B2753" s="110" t="s">
        <v>195</v>
      </c>
      <c r="C2753" s="119">
        <v>14000</v>
      </c>
      <c r="D2753" s="119">
        <v>0</v>
      </c>
    </row>
    <row r="2754" spans="1:4" s="91" customFormat="1" x14ac:dyDescent="0.2">
      <c r="A2754" s="150"/>
      <c r="B2754" s="144" t="s">
        <v>229</v>
      </c>
      <c r="C2754" s="148">
        <f>C2730+C2746+C2749</f>
        <v>2285700</v>
      </c>
      <c r="D2754" s="148">
        <f>D2730+D2746+D2749</f>
        <v>1571600</v>
      </c>
    </row>
    <row r="2755" spans="1:4" s="91" customFormat="1" x14ac:dyDescent="0.2">
      <c r="A2755" s="127"/>
      <c r="B2755" s="105"/>
      <c r="C2755" s="128"/>
      <c r="D2755" s="128"/>
    </row>
    <row r="2756" spans="1:4" s="91" customFormat="1" x14ac:dyDescent="0.2">
      <c r="A2756" s="104"/>
      <c r="B2756" s="105"/>
      <c r="C2756" s="111"/>
      <c r="D2756" s="111"/>
    </row>
    <row r="2757" spans="1:4" s="91" customFormat="1" x14ac:dyDescent="0.2">
      <c r="A2757" s="109" t="s">
        <v>634</v>
      </c>
      <c r="B2757" s="112"/>
      <c r="C2757" s="111"/>
      <c r="D2757" s="111"/>
    </row>
    <row r="2758" spans="1:4" s="91" customFormat="1" x14ac:dyDescent="0.2">
      <c r="A2758" s="109" t="s">
        <v>242</v>
      </c>
      <c r="B2758" s="112"/>
      <c r="C2758" s="111"/>
      <c r="D2758" s="111"/>
    </row>
    <row r="2759" spans="1:4" s="91" customFormat="1" x14ac:dyDescent="0.2">
      <c r="A2759" s="109" t="s">
        <v>396</v>
      </c>
      <c r="B2759" s="112"/>
      <c r="C2759" s="111"/>
      <c r="D2759" s="111"/>
    </row>
    <row r="2760" spans="1:4" s="91" customFormat="1" x14ac:dyDescent="0.2">
      <c r="A2760" s="109" t="s">
        <v>525</v>
      </c>
      <c r="B2760" s="112"/>
      <c r="C2760" s="111"/>
      <c r="D2760" s="111"/>
    </row>
    <row r="2761" spans="1:4" s="91" customFormat="1" x14ac:dyDescent="0.2">
      <c r="A2761" s="109"/>
      <c r="B2761" s="140"/>
      <c r="C2761" s="128"/>
      <c r="D2761" s="128"/>
    </row>
    <row r="2762" spans="1:4" s="91" customFormat="1" x14ac:dyDescent="0.2">
      <c r="A2762" s="107">
        <v>410000</v>
      </c>
      <c r="B2762" s="108" t="s">
        <v>87</v>
      </c>
      <c r="C2762" s="106">
        <f t="shared" ref="C2762" si="746">C2763+C2768</f>
        <v>1080300</v>
      </c>
      <c r="D2762" s="106">
        <f t="shared" ref="D2762" si="747">D2763+D2768</f>
        <v>0</v>
      </c>
    </row>
    <row r="2763" spans="1:4" s="91" customFormat="1" x14ac:dyDescent="0.2">
      <c r="A2763" s="107">
        <v>411000</v>
      </c>
      <c r="B2763" s="108" t="s">
        <v>200</v>
      </c>
      <c r="C2763" s="106">
        <f t="shared" ref="C2763" si="748">SUM(C2764:C2767)</f>
        <v>835800</v>
      </c>
      <c r="D2763" s="106">
        <f t="shared" ref="D2763" si="749">SUM(D2764:D2767)</f>
        <v>0</v>
      </c>
    </row>
    <row r="2764" spans="1:4" s="91" customFormat="1" x14ac:dyDescent="0.2">
      <c r="A2764" s="109">
        <v>411100</v>
      </c>
      <c r="B2764" s="110" t="s">
        <v>88</v>
      </c>
      <c r="C2764" s="119">
        <v>730000</v>
      </c>
      <c r="D2764" s="119">
        <v>0</v>
      </c>
    </row>
    <row r="2765" spans="1:4" s="91" customFormat="1" ht="40.5" x14ac:dyDescent="0.2">
      <c r="A2765" s="109">
        <v>411200</v>
      </c>
      <c r="B2765" s="110" t="s">
        <v>213</v>
      </c>
      <c r="C2765" s="119">
        <v>37000</v>
      </c>
      <c r="D2765" s="119">
        <v>0</v>
      </c>
    </row>
    <row r="2766" spans="1:4" s="91" customFormat="1" ht="40.5" x14ac:dyDescent="0.2">
      <c r="A2766" s="109">
        <v>411300</v>
      </c>
      <c r="B2766" s="110" t="s">
        <v>89</v>
      </c>
      <c r="C2766" s="119">
        <v>49900</v>
      </c>
      <c r="D2766" s="119">
        <v>0</v>
      </c>
    </row>
    <row r="2767" spans="1:4" s="91" customFormat="1" x14ac:dyDescent="0.2">
      <c r="A2767" s="109">
        <v>411400</v>
      </c>
      <c r="B2767" s="110" t="s">
        <v>90</v>
      </c>
      <c r="C2767" s="119">
        <v>18900</v>
      </c>
      <c r="D2767" s="119">
        <v>0</v>
      </c>
    </row>
    <row r="2768" spans="1:4" s="91" customFormat="1" x14ac:dyDescent="0.2">
      <c r="A2768" s="107">
        <v>412000</v>
      </c>
      <c r="B2768" s="112" t="s">
        <v>205</v>
      </c>
      <c r="C2768" s="106">
        <f>SUM(C2769:C2778)</f>
        <v>244500</v>
      </c>
      <c r="D2768" s="106">
        <f>SUM(D2769:D2778)</f>
        <v>0</v>
      </c>
    </row>
    <row r="2769" spans="1:4" s="91" customFormat="1" ht="40.5" x14ac:dyDescent="0.2">
      <c r="A2769" s="109">
        <v>412200</v>
      </c>
      <c r="B2769" s="110" t="s">
        <v>214</v>
      </c>
      <c r="C2769" s="119">
        <v>135000</v>
      </c>
      <c r="D2769" s="119">
        <v>0</v>
      </c>
    </row>
    <row r="2770" spans="1:4" s="91" customFormat="1" x14ac:dyDescent="0.2">
      <c r="A2770" s="109">
        <v>412300</v>
      </c>
      <c r="B2770" s="110" t="s">
        <v>92</v>
      </c>
      <c r="C2770" s="119">
        <v>25000</v>
      </c>
      <c r="D2770" s="119">
        <v>0</v>
      </c>
    </row>
    <row r="2771" spans="1:4" s="91" customFormat="1" x14ac:dyDescent="0.2">
      <c r="A2771" s="109">
        <v>412500</v>
      </c>
      <c r="B2771" s="110" t="s">
        <v>94</v>
      </c>
      <c r="C2771" s="119">
        <v>7000</v>
      </c>
      <c r="D2771" s="119">
        <v>0</v>
      </c>
    </row>
    <row r="2772" spans="1:4" s="91" customFormat="1" x14ac:dyDescent="0.2">
      <c r="A2772" s="109">
        <v>412600</v>
      </c>
      <c r="B2772" s="110" t="s">
        <v>215</v>
      </c>
      <c r="C2772" s="119">
        <v>2500</v>
      </c>
      <c r="D2772" s="119">
        <v>0</v>
      </c>
    </row>
    <row r="2773" spans="1:4" s="91" customFormat="1" x14ac:dyDescent="0.2">
      <c r="A2773" s="109">
        <v>412700</v>
      </c>
      <c r="B2773" s="110" t="s">
        <v>202</v>
      </c>
      <c r="C2773" s="119">
        <v>65000</v>
      </c>
      <c r="D2773" s="119">
        <v>0</v>
      </c>
    </row>
    <row r="2774" spans="1:4" s="91" customFormat="1" x14ac:dyDescent="0.2">
      <c r="A2774" s="109">
        <v>412900</v>
      </c>
      <c r="B2774" s="114" t="s">
        <v>294</v>
      </c>
      <c r="C2774" s="119">
        <v>2000</v>
      </c>
      <c r="D2774" s="119">
        <v>0</v>
      </c>
    </row>
    <row r="2775" spans="1:4" s="91" customFormat="1" x14ac:dyDescent="0.2">
      <c r="A2775" s="109">
        <v>412900</v>
      </c>
      <c r="B2775" s="114" t="s">
        <v>311</v>
      </c>
      <c r="C2775" s="119">
        <v>400</v>
      </c>
      <c r="D2775" s="119">
        <v>0</v>
      </c>
    </row>
    <row r="2776" spans="1:4" s="91" customFormat="1" ht="40.5" x14ac:dyDescent="0.2">
      <c r="A2776" s="109">
        <v>412900</v>
      </c>
      <c r="B2776" s="114" t="s">
        <v>312</v>
      </c>
      <c r="C2776" s="119">
        <v>1800</v>
      </c>
      <c r="D2776" s="119">
        <v>0</v>
      </c>
    </row>
    <row r="2777" spans="1:4" s="91" customFormat="1" ht="40.5" x14ac:dyDescent="0.2">
      <c r="A2777" s="109">
        <v>412900</v>
      </c>
      <c r="B2777" s="114" t="s">
        <v>313</v>
      </c>
      <c r="C2777" s="119">
        <v>1800</v>
      </c>
      <c r="D2777" s="119">
        <v>0</v>
      </c>
    </row>
    <row r="2778" spans="1:4" s="91" customFormat="1" x14ac:dyDescent="0.2">
      <c r="A2778" s="109">
        <v>412900</v>
      </c>
      <c r="B2778" s="114" t="s">
        <v>296</v>
      </c>
      <c r="C2778" s="119">
        <v>3999.9999999999991</v>
      </c>
      <c r="D2778" s="119">
        <v>0</v>
      </c>
    </row>
    <row r="2779" spans="1:4" s="116" customFormat="1" x14ac:dyDescent="0.2">
      <c r="A2779" s="107">
        <v>510000</v>
      </c>
      <c r="B2779" s="112" t="s">
        <v>151</v>
      </c>
      <c r="C2779" s="106">
        <f>C2780+0</f>
        <v>20000</v>
      </c>
      <c r="D2779" s="106">
        <f>D2780+0</f>
        <v>0</v>
      </c>
    </row>
    <row r="2780" spans="1:4" s="116" customFormat="1" x14ac:dyDescent="0.2">
      <c r="A2780" s="107">
        <v>511000</v>
      </c>
      <c r="B2780" s="112" t="s">
        <v>152</v>
      </c>
      <c r="C2780" s="106">
        <f>SUM(C2781:C2781)</f>
        <v>20000</v>
      </c>
      <c r="D2780" s="106">
        <f>SUM(D2781:D2781)</f>
        <v>0</v>
      </c>
    </row>
    <row r="2781" spans="1:4" s="91" customFormat="1" x14ac:dyDescent="0.2">
      <c r="A2781" s="109">
        <v>511300</v>
      </c>
      <c r="B2781" s="110" t="s">
        <v>155</v>
      </c>
      <c r="C2781" s="119">
        <v>20000</v>
      </c>
      <c r="D2781" s="119">
        <v>0</v>
      </c>
    </row>
    <row r="2782" spans="1:4" s="116" customFormat="1" x14ac:dyDescent="0.2">
      <c r="A2782" s="107">
        <v>630000</v>
      </c>
      <c r="B2782" s="112" t="s">
        <v>190</v>
      </c>
      <c r="C2782" s="106">
        <f>C2783+C2785</f>
        <v>36000</v>
      </c>
      <c r="D2782" s="106">
        <f>D2783+D2785</f>
        <v>229400</v>
      </c>
    </row>
    <row r="2783" spans="1:4" s="116" customFormat="1" x14ac:dyDescent="0.2">
      <c r="A2783" s="107">
        <v>631000</v>
      </c>
      <c r="B2783" s="112" t="s">
        <v>125</v>
      </c>
      <c r="C2783" s="106">
        <f>0</f>
        <v>0</v>
      </c>
      <c r="D2783" s="106">
        <f>0+D2784</f>
        <v>229400</v>
      </c>
    </row>
    <row r="2784" spans="1:4" s="91" customFormat="1" x14ac:dyDescent="0.2">
      <c r="A2784" s="117">
        <v>631200</v>
      </c>
      <c r="B2784" s="110" t="s">
        <v>193</v>
      </c>
      <c r="C2784" s="119">
        <v>0</v>
      </c>
      <c r="D2784" s="111">
        <v>229400</v>
      </c>
    </row>
    <row r="2785" spans="1:4" s="116" customFormat="1" ht="40.5" x14ac:dyDescent="0.2">
      <c r="A2785" s="107">
        <v>638000</v>
      </c>
      <c r="B2785" s="112" t="s">
        <v>126</v>
      </c>
      <c r="C2785" s="106">
        <f t="shared" ref="C2785" si="750">C2786</f>
        <v>36000</v>
      </c>
      <c r="D2785" s="106">
        <f t="shared" ref="D2785" si="751">D2786</f>
        <v>0</v>
      </c>
    </row>
    <row r="2786" spans="1:4" s="91" customFormat="1" x14ac:dyDescent="0.2">
      <c r="A2786" s="109">
        <v>638100</v>
      </c>
      <c r="B2786" s="110" t="s">
        <v>195</v>
      </c>
      <c r="C2786" s="119">
        <v>36000</v>
      </c>
      <c r="D2786" s="119">
        <v>0</v>
      </c>
    </row>
    <row r="2787" spans="1:4" s="91" customFormat="1" x14ac:dyDescent="0.2">
      <c r="A2787" s="150"/>
      <c r="B2787" s="144" t="s">
        <v>229</v>
      </c>
      <c r="C2787" s="148">
        <f>C2762+C2779+C2782</f>
        <v>1136300</v>
      </c>
      <c r="D2787" s="148">
        <f>D2762+D2779+D2782</f>
        <v>229400</v>
      </c>
    </row>
    <row r="2788" spans="1:4" s="91" customFormat="1" x14ac:dyDescent="0.2">
      <c r="A2788" s="127"/>
      <c r="B2788" s="105"/>
      <c r="C2788" s="128"/>
      <c r="D2788" s="128"/>
    </row>
    <row r="2789" spans="1:4" s="91" customFormat="1" x14ac:dyDescent="0.2">
      <c r="A2789" s="104"/>
      <c r="B2789" s="105"/>
      <c r="C2789" s="111"/>
      <c r="D2789" s="111"/>
    </row>
    <row r="2790" spans="1:4" s="91" customFormat="1" x14ac:dyDescent="0.2">
      <c r="A2790" s="109" t="s">
        <v>635</v>
      </c>
      <c r="B2790" s="112"/>
      <c r="C2790" s="111"/>
      <c r="D2790" s="111"/>
    </row>
    <row r="2791" spans="1:4" s="91" customFormat="1" x14ac:dyDescent="0.2">
      <c r="A2791" s="109" t="s">
        <v>242</v>
      </c>
      <c r="B2791" s="112"/>
      <c r="C2791" s="111"/>
      <c r="D2791" s="111"/>
    </row>
    <row r="2792" spans="1:4" s="91" customFormat="1" x14ac:dyDescent="0.2">
      <c r="A2792" s="109" t="s">
        <v>397</v>
      </c>
      <c r="B2792" s="112"/>
      <c r="C2792" s="111"/>
      <c r="D2792" s="111"/>
    </row>
    <row r="2793" spans="1:4" s="91" customFormat="1" x14ac:dyDescent="0.2">
      <c r="A2793" s="109" t="s">
        <v>525</v>
      </c>
      <c r="B2793" s="112"/>
      <c r="C2793" s="111"/>
      <c r="D2793" s="111"/>
    </row>
    <row r="2794" spans="1:4" s="91" customFormat="1" x14ac:dyDescent="0.2">
      <c r="A2794" s="109"/>
      <c r="B2794" s="140"/>
      <c r="C2794" s="128"/>
      <c r="D2794" s="128"/>
    </row>
    <row r="2795" spans="1:4" s="91" customFormat="1" x14ac:dyDescent="0.2">
      <c r="A2795" s="107">
        <v>410000</v>
      </c>
      <c r="B2795" s="108" t="s">
        <v>87</v>
      </c>
      <c r="C2795" s="106">
        <f t="shared" ref="C2795" si="752">C2796+C2801</f>
        <v>1188400</v>
      </c>
      <c r="D2795" s="106">
        <f t="shared" ref="D2795" si="753">D2796+D2801</f>
        <v>0</v>
      </c>
    </row>
    <row r="2796" spans="1:4" s="91" customFormat="1" x14ac:dyDescent="0.2">
      <c r="A2796" s="107">
        <v>411000</v>
      </c>
      <c r="B2796" s="108" t="s">
        <v>200</v>
      </c>
      <c r="C2796" s="106">
        <f t="shared" ref="C2796" si="754">SUM(C2797:C2800)</f>
        <v>1002200</v>
      </c>
      <c r="D2796" s="106">
        <f t="shared" ref="D2796" si="755">SUM(D2797:D2800)</f>
        <v>0</v>
      </c>
    </row>
    <row r="2797" spans="1:4" s="91" customFormat="1" x14ac:dyDescent="0.2">
      <c r="A2797" s="109">
        <v>411100</v>
      </c>
      <c r="B2797" s="110" t="s">
        <v>88</v>
      </c>
      <c r="C2797" s="119">
        <v>910000</v>
      </c>
      <c r="D2797" s="119">
        <v>0</v>
      </c>
    </row>
    <row r="2798" spans="1:4" s="91" customFormat="1" ht="40.5" x14ac:dyDescent="0.2">
      <c r="A2798" s="109">
        <v>411200</v>
      </c>
      <c r="B2798" s="110" t="s">
        <v>213</v>
      </c>
      <c r="C2798" s="119">
        <v>49700</v>
      </c>
      <c r="D2798" s="119">
        <v>0</v>
      </c>
    </row>
    <row r="2799" spans="1:4" s="91" customFormat="1" ht="40.5" x14ac:dyDescent="0.2">
      <c r="A2799" s="109">
        <v>411300</v>
      </c>
      <c r="B2799" s="110" t="s">
        <v>89</v>
      </c>
      <c r="C2799" s="119">
        <v>23500</v>
      </c>
      <c r="D2799" s="119">
        <v>0</v>
      </c>
    </row>
    <row r="2800" spans="1:4" s="91" customFormat="1" x14ac:dyDescent="0.2">
      <c r="A2800" s="109">
        <v>411400</v>
      </c>
      <c r="B2800" s="110" t="s">
        <v>90</v>
      </c>
      <c r="C2800" s="119">
        <v>19000</v>
      </c>
      <c r="D2800" s="119">
        <v>0</v>
      </c>
    </row>
    <row r="2801" spans="1:4" s="91" customFormat="1" x14ac:dyDescent="0.2">
      <c r="A2801" s="107">
        <v>412000</v>
      </c>
      <c r="B2801" s="112" t="s">
        <v>205</v>
      </c>
      <c r="C2801" s="106">
        <f>SUM(C2802:C2810)</f>
        <v>186200</v>
      </c>
      <c r="D2801" s="106">
        <f>SUM(D2802:D2810)</f>
        <v>0</v>
      </c>
    </row>
    <row r="2802" spans="1:4" s="91" customFormat="1" ht="40.5" x14ac:dyDescent="0.2">
      <c r="A2802" s="109">
        <v>412200</v>
      </c>
      <c r="B2802" s="110" t="s">
        <v>214</v>
      </c>
      <c r="C2802" s="119">
        <v>112000</v>
      </c>
      <c r="D2802" s="119">
        <v>0</v>
      </c>
    </row>
    <row r="2803" spans="1:4" s="91" customFormat="1" x14ac:dyDescent="0.2">
      <c r="A2803" s="109">
        <v>412300</v>
      </c>
      <c r="B2803" s="110" t="s">
        <v>92</v>
      </c>
      <c r="C2803" s="119">
        <v>18000</v>
      </c>
      <c r="D2803" s="119">
        <v>0</v>
      </c>
    </row>
    <row r="2804" spans="1:4" s="91" customFormat="1" x14ac:dyDescent="0.2">
      <c r="A2804" s="109">
        <v>412500</v>
      </c>
      <c r="B2804" s="110" t="s">
        <v>94</v>
      </c>
      <c r="C2804" s="119">
        <v>2000</v>
      </c>
      <c r="D2804" s="119">
        <v>0</v>
      </c>
    </row>
    <row r="2805" spans="1:4" s="91" customFormat="1" x14ac:dyDescent="0.2">
      <c r="A2805" s="109">
        <v>412600</v>
      </c>
      <c r="B2805" s="110" t="s">
        <v>215</v>
      </c>
      <c r="C2805" s="119">
        <v>1500</v>
      </c>
      <c r="D2805" s="119">
        <v>0</v>
      </c>
    </row>
    <row r="2806" spans="1:4" s="91" customFormat="1" x14ac:dyDescent="0.2">
      <c r="A2806" s="109">
        <v>412700</v>
      </c>
      <c r="B2806" s="110" t="s">
        <v>202</v>
      </c>
      <c r="C2806" s="119">
        <v>50000</v>
      </c>
      <c r="D2806" s="119">
        <v>0</v>
      </c>
    </row>
    <row r="2807" spans="1:4" s="91" customFormat="1" x14ac:dyDescent="0.2">
      <c r="A2807" s="109">
        <v>412900</v>
      </c>
      <c r="B2807" s="114" t="s">
        <v>526</v>
      </c>
      <c r="C2807" s="119">
        <v>400.00000000000006</v>
      </c>
      <c r="D2807" s="119">
        <v>0</v>
      </c>
    </row>
    <row r="2808" spans="1:4" s="91" customFormat="1" x14ac:dyDescent="0.2">
      <c r="A2808" s="109">
        <v>412900</v>
      </c>
      <c r="B2808" s="114" t="s">
        <v>294</v>
      </c>
      <c r="C2808" s="119">
        <v>0</v>
      </c>
      <c r="D2808" s="119">
        <v>0</v>
      </c>
    </row>
    <row r="2809" spans="1:4" s="91" customFormat="1" ht="40.5" x14ac:dyDescent="0.2">
      <c r="A2809" s="109">
        <v>412900</v>
      </c>
      <c r="B2809" s="114" t="s">
        <v>312</v>
      </c>
      <c r="C2809" s="119">
        <v>300</v>
      </c>
      <c r="D2809" s="119">
        <v>0</v>
      </c>
    </row>
    <row r="2810" spans="1:4" s="91" customFormat="1" ht="40.5" x14ac:dyDescent="0.2">
      <c r="A2810" s="109">
        <v>412900</v>
      </c>
      <c r="B2810" s="114" t="s">
        <v>313</v>
      </c>
      <c r="C2810" s="119">
        <v>2000</v>
      </c>
      <c r="D2810" s="119">
        <v>0</v>
      </c>
    </row>
    <row r="2811" spans="1:4" s="116" customFormat="1" x14ac:dyDescent="0.2">
      <c r="A2811" s="107">
        <v>630000</v>
      </c>
      <c r="B2811" s="112" t="s">
        <v>190</v>
      </c>
      <c r="C2811" s="106">
        <f>C2812+C2814</f>
        <v>39500</v>
      </c>
      <c r="D2811" s="106">
        <f>D2812+D2814</f>
        <v>377400</v>
      </c>
    </row>
    <row r="2812" spans="1:4" s="116" customFormat="1" x14ac:dyDescent="0.2">
      <c r="A2812" s="107">
        <v>631000</v>
      </c>
      <c r="B2812" s="112" t="s">
        <v>125</v>
      </c>
      <c r="C2812" s="106">
        <f>0</f>
        <v>0</v>
      </c>
      <c r="D2812" s="106">
        <f>0+D2813</f>
        <v>377400</v>
      </c>
    </row>
    <row r="2813" spans="1:4" s="91" customFormat="1" x14ac:dyDescent="0.2">
      <c r="A2813" s="101">
        <v>631200</v>
      </c>
      <c r="B2813" s="110" t="s">
        <v>193</v>
      </c>
      <c r="C2813" s="119">
        <v>0</v>
      </c>
      <c r="D2813" s="111">
        <v>377400</v>
      </c>
    </row>
    <row r="2814" spans="1:4" s="116" customFormat="1" ht="40.5" x14ac:dyDescent="0.2">
      <c r="A2814" s="107">
        <v>638000</v>
      </c>
      <c r="B2814" s="112" t="s">
        <v>126</v>
      </c>
      <c r="C2814" s="106">
        <f t="shared" ref="C2814" si="756">C2815</f>
        <v>39500</v>
      </c>
      <c r="D2814" s="106">
        <f t="shared" ref="D2814" si="757">D2815</f>
        <v>0</v>
      </c>
    </row>
    <row r="2815" spans="1:4" s="91" customFormat="1" x14ac:dyDescent="0.2">
      <c r="A2815" s="109">
        <v>638100</v>
      </c>
      <c r="B2815" s="110" t="s">
        <v>195</v>
      </c>
      <c r="C2815" s="119">
        <v>39500</v>
      </c>
      <c r="D2815" s="119">
        <v>0</v>
      </c>
    </row>
    <row r="2816" spans="1:4" s="91" customFormat="1" x14ac:dyDescent="0.2">
      <c r="A2816" s="150"/>
      <c r="B2816" s="144" t="s">
        <v>229</v>
      </c>
      <c r="C2816" s="148">
        <f>C2795+0+C2811</f>
        <v>1227900</v>
      </c>
      <c r="D2816" s="148">
        <f>D2795+0+D2811</f>
        <v>377400</v>
      </c>
    </row>
    <row r="2817" spans="1:4" s="91" customFormat="1" x14ac:dyDescent="0.2">
      <c r="A2817" s="127"/>
      <c r="B2817" s="105"/>
      <c r="C2817" s="128"/>
      <c r="D2817" s="128"/>
    </row>
    <row r="2818" spans="1:4" s="91" customFormat="1" x14ac:dyDescent="0.2">
      <c r="A2818" s="104"/>
      <c r="B2818" s="105"/>
      <c r="C2818" s="111"/>
      <c r="D2818" s="111"/>
    </row>
    <row r="2819" spans="1:4" s="91" customFormat="1" x14ac:dyDescent="0.2">
      <c r="A2819" s="109" t="s">
        <v>636</v>
      </c>
      <c r="B2819" s="112"/>
      <c r="C2819" s="111"/>
      <c r="D2819" s="111"/>
    </row>
    <row r="2820" spans="1:4" s="91" customFormat="1" x14ac:dyDescent="0.2">
      <c r="A2820" s="109" t="s">
        <v>242</v>
      </c>
      <c r="B2820" s="112"/>
      <c r="C2820" s="111"/>
      <c r="D2820" s="111"/>
    </row>
    <row r="2821" spans="1:4" s="91" customFormat="1" x14ac:dyDescent="0.2">
      <c r="A2821" s="109" t="s">
        <v>398</v>
      </c>
      <c r="B2821" s="112"/>
      <c r="C2821" s="111"/>
      <c r="D2821" s="111"/>
    </row>
    <row r="2822" spans="1:4" s="91" customFormat="1" x14ac:dyDescent="0.2">
      <c r="A2822" s="109" t="s">
        <v>525</v>
      </c>
      <c r="B2822" s="112"/>
      <c r="C2822" s="111"/>
      <c r="D2822" s="111"/>
    </row>
    <row r="2823" spans="1:4" s="91" customFormat="1" x14ac:dyDescent="0.2">
      <c r="A2823" s="109"/>
      <c r="B2823" s="140"/>
      <c r="C2823" s="128"/>
      <c r="D2823" s="128"/>
    </row>
    <row r="2824" spans="1:4" s="91" customFormat="1" x14ac:dyDescent="0.2">
      <c r="A2824" s="107">
        <v>410000</v>
      </c>
      <c r="B2824" s="108" t="s">
        <v>87</v>
      </c>
      <c r="C2824" s="106">
        <f t="shared" ref="C2824" si="758">C2825+C2830</f>
        <v>1301700</v>
      </c>
      <c r="D2824" s="106">
        <f t="shared" ref="D2824" si="759">D2825+D2830</f>
        <v>0</v>
      </c>
    </row>
    <row r="2825" spans="1:4" s="91" customFormat="1" x14ac:dyDescent="0.2">
      <c r="A2825" s="107">
        <v>411000</v>
      </c>
      <c r="B2825" s="108" t="s">
        <v>200</v>
      </c>
      <c r="C2825" s="106">
        <f t="shared" ref="C2825" si="760">SUM(C2826:C2829)</f>
        <v>1048500</v>
      </c>
      <c r="D2825" s="106">
        <f t="shared" ref="D2825" si="761">SUM(D2826:D2829)</f>
        <v>0</v>
      </c>
    </row>
    <row r="2826" spans="1:4" s="91" customFormat="1" x14ac:dyDescent="0.2">
      <c r="A2826" s="109">
        <v>411100</v>
      </c>
      <c r="B2826" s="110" t="s">
        <v>88</v>
      </c>
      <c r="C2826" s="119">
        <v>940000</v>
      </c>
      <c r="D2826" s="119">
        <v>0</v>
      </c>
    </row>
    <row r="2827" spans="1:4" s="91" customFormat="1" ht="40.5" x14ac:dyDescent="0.2">
      <c r="A2827" s="109">
        <v>411200</v>
      </c>
      <c r="B2827" s="110" t="s">
        <v>213</v>
      </c>
      <c r="C2827" s="119">
        <v>55000</v>
      </c>
      <c r="D2827" s="119">
        <v>0</v>
      </c>
    </row>
    <row r="2828" spans="1:4" s="91" customFormat="1" ht="40.5" x14ac:dyDescent="0.2">
      <c r="A2828" s="109">
        <v>411300</v>
      </c>
      <c r="B2828" s="110" t="s">
        <v>89</v>
      </c>
      <c r="C2828" s="119">
        <v>32000</v>
      </c>
      <c r="D2828" s="119">
        <v>0</v>
      </c>
    </row>
    <row r="2829" spans="1:4" s="91" customFormat="1" x14ac:dyDescent="0.2">
      <c r="A2829" s="109">
        <v>411400</v>
      </c>
      <c r="B2829" s="110" t="s">
        <v>90</v>
      </c>
      <c r="C2829" s="119">
        <v>21500</v>
      </c>
      <c r="D2829" s="119">
        <v>0</v>
      </c>
    </row>
    <row r="2830" spans="1:4" s="91" customFormat="1" x14ac:dyDescent="0.2">
      <c r="A2830" s="107">
        <v>412000</v>
      </c>
      <c r="B2830" s="112" t="s">
        <v>205</v>
      </c>
      <c r="C2830" s="106">
        <f>SUM(C2831:C2839)</f>
        <v>253200</v>
      </c>
      <c r="D2830" s="106">
        <f>SUM(D2831:D2839)</f>
        <v>0</v>
      </c>
    </row>
    <row r="2831" spans="1:4" s="91" customFormat="1" ht="40.5" x14ac:dyDescent="0.2">
      <c r="A2831" s="109">
        <v>412200</v>
      </c>
      <c r="B2831" s="110" t="s">
        <v>214</v>
      </c>
      <c r="C2831" s="119">
        <v>145000</v>
      </c>
      <c r="D2831" s="119">
        <v>0</v>
      </c>
    </row>
    <row r="2832" spans="1:4" s="91" customFormat="1" x14ac:dyDescent="0.2">
      <c r="A2832" s="109">
        <v>412300</v>
      </c>
      <c r="B2832" s="110" t="s">
        <v>92</v>
      </c>
      <c r="C2832" s="119">
        <v>21500</v>
      </c>
      <c r="D2832" s="119">
        <v>0</v>
      </c>
    </row>
    <row r="2833" spans="1:4" s="91" customFormat="1" x14ac:dyDescent="0.2">
      <c r="A2833" s="109">
        <v>412500</v>
      </c>
      <c r="B2833" s="110" t="s">
        <v>94</v>
      </c>
      <c r="C2833" s="119">
        <v>5999.9999999999982</v>
      </c>
      <c r="D2833" s="119">
        <v>0</v>
      </c>
    </row>
    <row r="2834" spans="1:4" s="91" customFormat="1" x14ac:dyDescent="0.2">
      <c r="A2834" s="109">
        <v>412600</v>
      </c>
      <c r="B2834" s="110" t="s">
        <v>215</v>
      </c>
      <c r="C2834" s="119">
        <v>5999.9999999999964</v>
      </c>
      <c r="D2834" s="119">
        <v>0</v>
      </c>
    </row>
    <row r="2835" spans="1:4" s="91" customFormat="1" x14ac:dyDescent="0.2">
      <c r="A2835" s="109">
        <v>412700</v>
      </c>
      <c r="B2835" s="110" t="s">
        <v>202</v>
      </c>
      <c r="C2835" s="119">
        <v>70000</v>
      </c>
      <c r="D2835" s="119">
        <v>0</v>
      </c>
    </row>
    <row r="2836" spans="1:4" s="91" customFormat="1" x14ac:dyDescent="0.2">
      <c r="A2836" s="109">
        <v>412900</v>
      </c>
      <c r="B2836" s="110" t="s">
        <v>294</v>
      </c>
      <c r="C2836" s="119">
        <v>200</v>
      </c>
      <c r="D2836" s="119">
        <v>0</v>
      </c>
    </row>
    <row r="2837" spans="1:4" s="91" customFormat="1" ht="40.5" x14ac:dyDescent="0.2">
      <c r="A2837" s="109">
        <v>412900</v>
      </c>
      <c r="B2837" s="110" t="s">
        <v>312</v>
      </c>
      <c r="C2837" s="119">
        <v>1000</v>
      </c>
      <c r="D2837" s="119">
        <v>0</v>
      </c>
    </row>
    <row r="2838" spans="1:4" s="91" customFormat="1" ht="40.5" x14ac:dyDescent="0.2">
      <c r="A2838" s="109">
        <v>412900</v>
      </c>
      <c r="B2838" s="114" t="s">
        <v>313</v>
      </c>
      <c r="C2838" s="119">
        <v>2500</v>
      </c>
      <c r="D2838" s="119">
        <v>0</v>
      </c>
    </row>
    <row r="2839" spans="1:4" s="91" customFormat="1" x14ac:dyDescent="0.2">
      <c r="A2839" s="109">
        <v>412900</v>
      </c>
      <c r="B2839" s="114" t="s">
        <v>296</v>
      </c>
      <c r="C2839" s="119">
        <v>1000</v>
      </c>
      <c r="D2839" s="119">
        <v>0</v>
      </c>
    </row>
    <row r="2840" spans="1:4" s="116" customFormat="1" x14ac:dyDescent="0.2">
      <c r="A2840" s="107">
        <v>510000</v>
      </c>
      <c r="B2840" s="112" t="s">
        <v>151</v>
      </c>
      <c r="C2840" s="106">
        <f t="shared" ref="C2840" si="762">C2841</f>
        <v>10000</v>
      </c>
      <c r="D2840" s="106">
        <f t="shared" ref="D2840" si="763">D2841</f>
        <v>0</v>
      </c>
    </row>
    <row r="2841" spans="1:4" s="116" customFormat="1" x14ac:dyDescent="0.2">
      <c r="A2841" s="107">
        <v>511000</v>
      </c>
      <c r="B2841" s="112" t="s">
        <v>152</v>
      </c>
      <c r="C2841" s="106">
        <f t="shared" ref="C2841" si="764">C2843+C2842</f>
        <v>10000</v>
      </c>
      <c r="D2841" s="106">
        <f t="shared" ref="D2841" si="765">D2843+D2842</f>
        <v>0</v>
      </c>
    </row>
    <row r="2842" spans="1:4" s="91" customFormat="1" ht="40.5" x14ac:dyDescent="0.2">
      <c r="A2842" s="109">
        <v>511200</v>
      </c>
      <c r="B2842" s="110" t="s">
        <v>154</v>
      </c>
      <c r="C2842" s="119">
        <v>5000</v>
      </c>
      <c r="D2842" s="119">
        <v>0</v>
      </c>
    </row>
    <row r="2843" spans="1:4" s="91" customFormat="1" x14ac:dyDescent="0.2">
      <c r="A2843" s="109">
        <v>511300</v>
      </c>
      <c r="B2843" s="110" t="s">
        <v>155</v>
      </c>
      <c r="C2843" s="119">
        <v>5000</v>
      </c>
      <c r="D2843" s="119">
        <v>0</v>
      </c>
    </row>
    <row r="2844" spans="1:4" s="116" customFormat="1" x14ac:dyDescent="0.2">
      <c r="A2844" s="107">
        <v>630000</v>
      </c>
      <c r="B2844" s="112" t="s">
        <v>190</v>
      </c>
      <c r="C2844" s="106">
        <f>C2845+C2847</f>
        <v>40000</v>
      </c>
      <c r="D2844" s="106">
        <f>D2845+D2847</f>
        <v>700000</v>
      </c>
    </row>
    <row r="2845" spans="1:4" s="116" customFormat="1" x14ac:dyDescent="0.2">
      <c r="A2845" s="107">
        <v>631000</v>
      </c>
      <c r="B2845" s="112" t="s">
        <v>125</v>
      </c>
      <c r="C2845" s="106">
        <f>0</f>
        <v>0</v>
      </c>
      <c r="D2845" s="106">
        <f>0+D2846</f>
        <v>700000</v>
      </c>
    </row>
    <row r="2846" spans="1:4" s="91" customFormat="1" x14ac:dyDescent="0.2">
      <c r="A2846" s="117">
        <v>631200</v>
      </c>
      <c r="B2846" s="110" t="s">
        <v>193</v>
      </c>
      <c r="C2846" s="119">
        <v>0</v>
      </c>
      <c r="D2846" s="111">
        <v>700000</v>
      </c>
    </row>
    <row r="2847" spans="1:4" s="116" customFormat="1" ht="40.5" x14ac:dyDescent="0.2">
      <c r="A2847" s="107">
        <v>638000</v>
      </c>
      <c r="B2847" s="112" t="s">
        <v>126</v>
      </c>
      <c r="C2847" s="106">
        <f t="shared" ref="C2847" si="766">C2848</f>
        <v>40000</v>
      </c>
      <c r="D2847" s="106">
        <f t="shared" ref="D2847" si="767">D2848</f>
        <v>0</v>
      </c>
    </row>
    <row r="2848" spans="1:4" s="91" customFormat="1" x14ac:dyDescent="0.2">
      <c r="A2848" s="109">
        <v>638100</v>
      </c>
      <c r="B2848" s="110" t="s">
        <v>195</v>
      </c>
      <c r="C2848" s="119">
        <v>40000</v>
      </c>
      <c r="D2848" s="119">
        <v>0</v>
      </c>
    </row>
    <row r="2849" spans="1:4" s="91" customFormat="1" x14ac:dyDescent="0.2">
      <c r="A2849" s="150"/>
      <c r="B2849" s="144" t="s">
        <v>229</v>
      </c>
      <c r="C2849" s="148">
        <f>C2824+C2840+C2844</f>
        <v>1351700</v>
      </c>
      <c r="D2849" s="148">
        <f>D2824+D2840+D2844</f>
        <v>700000</v>
      </c>
    </row>
    <row r="2850" spans="1:4" s="91" customFormat="1" x14ac:dyDescent="0.2">
      <c r="A2850" s="127"/>
      <c r="B2850" s="105"/>
      <c r="C2850" s="128"/>
      <c r="D2850" s="128"/>
    </row>
    <row r="2851" spans="1:4" s="91" customFormat="1" x14ac:dyDescent="0.2">
      <c r="A2851" s="104"/>
      <c r="B2851" s="105"/>
      <c r="C2851" s="111"/>
      <c r="D2851" s="111"/>
    </row>
    <row r="2852" spans="1:4" s="91" customFormat="1" x14ac:dyDescent="0.2">
      <c r="A2852" s="109" t="s">
        <v>637</v>
      </c>
      <c r="B2852" s="112"/>
      <c r="C2852" s="111"/>
      <c r="D2852" s="111"/>
    </row>
    <row r="2853" spans="1:4" s="91" customFormat="1" x14ac:dyDescent="0.2">
      <c r="A2853" s="109" t="s">
        <v>242</v>
      </c>
      <c r="B2853" s="112"/>
      <c r="C2853" s="111"/>
      <c r="D2853" s="111"/>
    </row>
    <row r="2854" spans="1:4" s="91" customFormat="1" x14ac:dyDescent="0.2">
      <c r="A2854" s="109" t="s">
        <v>399</v>
      </c>
      <c r="B2854" s="112"/>
      <c r="C2854" s="111"/>
      <c r="D2854" s="111"/>
    </row>
    <row r="2855" spans="1:4" s="91" customFormat="1" x14ac:dyDescent="0.2">
      <c r="A2855" s="109" t="s">
        <v>525</v>
      </c>
      <c r="B2855" s="112"/>
      <c r="C2855" s="111"/>
      <c r="D2855" s="111"/>
    </row>
    <row r="2856" spans="1:4" s="91" customFormat="1" x14ac:dyDescent="0.2">
      <c r="A2856" s="109"/>
      <c r="B2856" s="140"/>
      <c r="C2856" s="128"/>
      <c r="D2856" s="128"/>
    </row>
    <row r="2857" spans="1:4" s="91" customFormat="1" x14ac:dyDescent="0.2">
      <c r="A2857" s="107">
        <v>410000</v>
      </c>
      <c r="B2857" s="108" t="s">
        <v>87</v>
      </c>
      <c r="C2857" s="106">
        <f t="shared" ref="C2857" si="768">C2858+C2863</f>
        <v>2648000</v>
      </c>
      <c r="D2857" s="106">
        <f t="shared" ref="D2857" si="769">D2858+D2863</f>
        <v>0</v>
      </c>
    </row>
    <row r="2858" spans="1:4" s="91" customFormat="1" x14ac:dyDescent="0.2">
      <c r="A2858" s="107">
        <v>411000</v>
      </c>
      <c r="B2858" s="108" t="s">
        <v>200</v>
      </c>
      <c r="C2858" s="106">
        <f t="shared" ref="C2858" si="770">SUM(C2859:C2862)</f>
        <v>1966000</v>
      </c>
      <c r="D2858" s="106">
        <f t="shared" ref="D2858" si="771">SUM(D2859:D2862)</f>
        <v>0</v>
      </c>
    </row>
    <row r="2859" spans="1:4" s="91" customFormat="1" x14ac:dyDescent="0.2">
      <c r="A2859" s="109">
        <v>411100</v>
      </c>
      <c r="B2859" s="110" t="s">
        <v>88</v>
      </c>
      <c r="C2859" s="119">
        <v>1800000</v>
      </c>
      <c r="D2859" s="119">
        <v>0</v>
      </c>
    </row>
    <row r="2860" spans="1:4" s="91" customFormat="1" ht="40.5" x14ac:dyDescent="0.2">
      <c r="A2860" s="109">
        <v>411200</v>
      </c>
      <c r="B2860" s="110" t="s">
        <v>213</v>
      </c>
      <c r="C2860" s="119">
        <v>120000</v>
      </c>
      <c r="D2860" s="119">
        <v>0</v>
      </c>
    </row>
    <row r="2861" spans="1:4" s="91" customFormat="1" ht="40.5" x14ac:dyDescent="0.2">
      <c r="A2861" s="109">
        <v>411300</v>
      </c>
      <c r="B2861" s="110" t="s">
        <v>89</v>
      </c>
      <c r="C2861" s="119">
        <v>30000</v>
      </c>
      <c r="D2861" s="119">
        <v>0</v>
      </c>
    </row>
    <row r="2862" spans="1:4" s="91" customFormat="1" x14ac:dyDescent="0.2">
      <c r="A2862" s="109">
        <v>411400</v>
      </c>
      <c r="B2862" s="110" t="s">
        <v>90</v>
      </c>
      <c r="C2862" s="119">
        <v>16000</v>
      </c>
      <c r="D2862" s="119">
        <v>0</v>
      </c>
    </row>
    <row r="2863" spans="1:4" s="91" customFormat="1" x14ac:dyDescent="0.2">
      <c r="A2863" s="107">
        <v>412000</v>
      </c>
      <c r="B2863" s="112" t="s">
        <v>205</v>
      </c>
      <c r="C2863" s="106">
        <f>SUM(C2864:C2873)</f>
        <v>682000</v>
      </c>
      <c r="D2863" s="106">
        <f>SUM(D2864:D2873)</f>
        <v>0</v>
      </c>
    </row>
    <row r="2864" spans="1:4" s="91" customFormat="1" x14ac:dyDescent="0.2">
      <c r="A2864" s="117">
        <v>412100</v>
      </c>
      <c r="B2864" s="110" t="s">
        <v>91</v>
      </c>
      <c r="C2864" s="119">
        <v>68200</v>
      </c>
      <c r="D2864" s="119">
        <v>0</v>
      </c>
    </row>
    <row r="2865" spans="1:4" s="91" customFormat="1" ht="40.5" x14ac:dyDescent="0.2">
      <c r="A2865" s="109">
        <v>412200</v>
      </c>
      <c r="B2865" s="110" t="s">
        <v>214</v>
      </c>
      <c r="C2865" s="119">
        <v>460000</v>
      </c>
      <c r="D2865" s="119">
        <v>0</v>
      </c>
    </row>
    <row r="2866" spans="1:4" s="91" customFormat="1" x14ac:dyDescent="0.2">
      <c r="A2866" s="109">
        <v>412300</v>
      </c>
      <c r="B2866" s="110" t="s">
        <v>92</v>
      </c>
      <c r="C2866" s="119">
        <v>30000</v>
      </c>
      <c r="D2866" s="119">
        <v>0</v>
      </c>
    </row>
    <row r="2867" spans="1:4" s="91" customFormat="1" x14ac:dyDescent="0.2">
      <c r="A2867" s="109">
        <v>412500</v>
      </c>
      <c r="B2867" s="110" t="s">
        <v>94</v>
      </c>
      <c r="C2867" s="119">
        <v>7999.9999999999991</v>
      </c>
      <c r="D2867" s="119">
        <v>0</v>
      </c>
    </row>
    <row r="2868" spans="1:4" s="91" customFormat="1" x14ac:dyDescent="0.2">
      <c r="A2868" s="109">
        <v>412600</v>
      </c>
      <c r="B2868" s="110" t="s">
        <v>215</v>
      </c>
      <c r="C2868" s="119">
        <v>5000</v>
      </c>
      <c r="D2868" s="119">
        <v>0</v>
      </c>
    </row>
    <row r="2869" spans="1:4" s="91" customFormat="1" x14ac:dyDescent="0.2">
      <c r="A2869" s="109">
        <v>412700</v>
      </c>
      <c r="B2869" s="110" t="s">
        <v>202</v>
      </c>
      <c r="C2869" s="119">
        <v>99000</v>
      </c>
      <c r="D2869" s="119">
        <v>0</v>
      </c>
    </row>
    <row r="2870" spans="1:4" s="91" customFormat="1" x14ac:dyDescent="0.2">
      <c r="A2870" s="109">
        <v>412900</v>
      </c>
      <c r="B2870" s="110" t="s">
        <v>526</v>
      </c>
      <c r="C2870" s="119">
        <v>1000</v>
      </c>
      <c r="D2870" s="119">
        <v>0</v>
      </c>
    </row>
    <row r="2871" spans="1:4" s="91" customFormat="1" x14ac:dyDescent="0.2">
      <c r="A2871" s="109">
        <v>412900</v>
      </c>
      <c r="B2871" s="110" t="s">
        <v>294</v>
      </c>
      <c r="C2871" s="119">
        <v>6800</v>
      </c>
      <c r="D2871" s="119">
        <v>0</v>
      </c>
    </row>
    <row r="2872" spans="1:4" s="91" customFormat="1" ht="40.5" x14ac:dyDescent="0.2">
      <c r="A2872" s="109">
        <v>412900</v>
      </c>
      <c r="B2872" s="114" t="s">
        <v>312</v>
      </c>
      <c r="C2872" s="119">
        <v>300</v>
      </c>
      <c r="D2872" s="119">
        <v>0</v>
      </c>
    </row>
    <row r="2873" spans="1:4" s="91" customFormat="1" ht="40.5" x14ac:dyDescent="0.2">
      <c r="A2873" s="109">
        <v>412900</v>
      </c>
      <c r="B2873" s="110" t="s">
        <v>313</v>
      </c>
      <c r="C2873" s="119">
        <v>3700</v>
      </c>
      <c r="D2873" s="119">
        <v>0</v>
      </c>
    </row>
    <row r="2874" spans="1:4" s="91" customFormat="1" x14ac:dyDescent="0.2">
      <c r="A2874" s="107">
        <v>510000</v>
      </c>
      <c r="B2874" s="112" t="s">
        <v>151</v>
      </c>
      <c r="C2874" s="106">
        <f t="shared" ref="C2874" si="772">C2875</f>
        <v>60000</v>
      </c>
      <c r="D2874" s="106">
        <f t="shared" ref="D2874" si="773">D2875</f>
        <v>0</v>
      </c>
    </row>
    <row r="2875" spans="1:4" s="91" customFormat="1" x14ac:dyDescent="0.2">
      <c r="A2875" s="107">
        <v>511000</v>
      </c>
      <c r="B2875" s="112" t="s">
        <v>152</v>
      </c>
      <c r="C2875" s="106">
        <f t="shared" ref="C2875" si="774">SUM(C2876:C2877)</f>
        <v>60000</v>
      </c>
      <c r="D2875" s="106">
        <f t="shared" ref="D2875" si="775">SUM(D2876:D2877)</f>
        <v>0</v>
      </c>
    </row>
    <row r="2876" spans="1:4" s="91" customFormat="1" ht="40.5" x14ac:dyDescent="0.2">
      <c r="A2876" s="117">
        <v>511200</v>
      </c>
      <c r="B2876" s="110" t="s">
        <v>154</v>
      </c>
      <c r="C2876" s="119">
        <v>20000</v>
      </c>
      <c r="D2876" s="119">
        <v>0</v>
      </c>
    </row>
    <row r="2877" spans="1:4" s="91" customFormat="1" x14ac:dyDescent="0.2">
      <c r="A2877" s="109">
        <v>511300</v>
      </c>
      <c r="B2877" s="110" t="s">
        <v>155</v>
      </c>
      <c r="C2877" s="119">
        <v>40000</v>
      </c>
      <c r="D2877" s="119">
        <v>0</v>
      </c>
    </row>
    <row r="2878" spans="1:4" s="116" customFormat="1" x14ac:dyDescent="0.2">
      <c r="A2878" s="107">
        <v>630000</v>
      </c>
      <c r="B2878" s="112" t="s">
        <v>190</v>
      </c>
      <c r="C2878" s="106">
        <f>C2879+C2881</f>
        <v>16000</v>
      </c>
      <c r="D2878" s="106">
        <f>D2879+D2881</f>
        <v>650000</v>
      </c>
    </row>
    <row r="2879" spans="1:4" s="116" customFormat="1" x14ac:dyDescent="0.2">
      <c r="A2879" s="107">
        <v>631000</v>
      </c>
      <c r="B2879" s="112" t="s">
        <v>125</v>
      </c>
      <c r="C2879" s="106">
        <f>0</f>
        <v>0</v>
      </c>
      <c r="D2879" s="106">
        <f>0+D2880</f>
        <v>650000</v>
      </c>
    </row>
    <row r="2880" spans="1:4" s="91" customFormat="1" x14ac:dyDescent="0.2">
      <c r="A2880" s="117">
        <v>631200</v>
      </c>
      <c r="B2880" s="110" t="s">
        <v>193</v>
      </c>
      <c r="C2880" s="119">
        <v>0</v>
      </c>
      <c r="D2880" s="111">
        <v>650000</v>
      </c>
    </row>
    <row r="2881" spans="1:4" s="116" customFormat="1" ht="40.5" x14ac:dyDescent="0.2">
      <c r="A2881" s="107">
        <v>638000</v>
      </c>
      <c r="B2881" s="112" t="s">
        <v>126</v>
      </c>
      <c r="C2881" s="106">
        <f t="shared" ref="C2881" si="776">C2882</f>
        <v>16000</v>
      </c>
      <c r="D2881" s="106">
        <f t="shared" ref="D2881" si="777">D2882</f>
        <v>0</v>
      </c>
    </row>
    <row r="2882" spans="1:4" s="91" customFormat="1" x14ac:dyDescent="0.2">
      <c r="A2882" s="109">
        <v>638100</v>
      </c>
      <c r="B2882" s="110" t="s">
        <v>195</v>
      </c>
      <c r="C2882" s="119">
        <v>16000</v>
      </c>
      <c r="D2882" s="119">
        <v>0</v>
      </c>
    </row>
    <row r="2883" spans="1:4" s="91" customFormat="1" x14ac:dyDescent="0.2">
      <c r="A2883" s="150"/>
      <c r="B2883" s="144" t="s">
        <v>229</v>
      </c>
      <c r="C2883" s="148">
        <f>C2857+C2874+C2878</f>
        <v>2724000</v>
      </c>
      <c r="D2883" s="148">
        <f>D2857+D2874+D2878</f>
        <v>650000</v>
      </c>
    </row>
    <row r="2884" spans="1:4" s="91" customFormat="1" x14ac:dyDescent="0.2">
      <c r="A2884" s="127"/>
      <c r="B2884" s="105"/>
      <c r="C2884" s="128"/>
      <c r="D2884" s="128"/>
    </row>
    <row r="2885" spans="1:4" s="91" customFormat="1" x14ac:dyDescent="0.2">
      <c r="A2885" s="104"/>
      <c r="B2885" s="105"/>
      <c r="C2885" s="111"/>
      <c r="D2885" s="111"/>
    </row>
    <row r="2886" spans="1:4" s="91" customFormat="1" x14ac:dyDescent="0.2">
      <c r="A2886" s="109" t="s">
        <v>638</v>
      </c>
      <c r="B2886" s="112"/>
      <c r="C2886" s="111"/>
      <c r="D2886" s="111"/>
    </row>
    <row r="2887" spans="1:4" s="91" customFormat="1" x14ac:dyDescent="0.2">
      <c r="A2887" s="109" t="s">
        <v>242</v>
      </c>
      <c r="B2887" s="112"/>
      <c r="C2887" s="111"/>
      <c r="D2887" s="111"/>
    </row>
    <row r="2888" spans="1:4" s="91" customFormat="1" x14ac:dyDescent="0.2">
      <c r="A2888" s="109" t="s">
        <v>400</v>
      </c>
      <c r="B2888" s="112"/>
      <c r="C2888" s="111"/>
      <c r="D2888" s="111"/>
    </row>
    <row r="2889" spans="1:4" s="91" customFormat="1" x14ac:dyDescent="0.2">
      <c r="A2889" s="109" t="s">
        <v>525</v>
      </c>
      <c r="B2889" s="112"/>
      <c r="C2889" s="111"/>
      <c r="D2889" s="111"/>
    </row>
    <row r="2890" spans="1:4" s="91" customFormat="1" x14ac:dyDescent="0.2">
      <c r="A2890" s="109"/>
      <c r="B2890" s="140"/>
      <c r="C2890" s="128"/>
      <c r="D2890" s="128"/>
    </row>
    <row r="2891" spans="1:4" s="91" customFormat="1" x14ac:dyDescent="0.2">
      <c r="A2891" s="107">
        <v>410000</v>
      </c>
      <c r="B2891" s="108" t="s">
        <v>87</v>
      </c>
      <c r="C2891" s="106">
        <f>C2892+C2897+0</f>
        <v>866200</v>
      </c>
      <c r="D2891" s="106">
        <f>D2892+D2897+0</f>
        <v>0</v>
      </c>
    </row>
    <row r="2892" spans="1:4" s="91" customFormat="1" x14ac:dyDescent="0.2">
      <c r="A2892" s="107">
        <v>411000</v>
      </c>
      <c r="B2892" s="108" t="s">
        <v>200</v>
      </c>
      <c r="C2892" s="106">
        <f t="shared" ref="C2892" si="778">SUM(C2893:C2896)</f>
        <v>696000</v>
      </c>
      <c r="D2892" s="106">
        <f t="shared" ref="D2892" si="779">SUM(D2893:D2896)</f>
        <v>0</v>
      </c>
    </row>
    <row r="2893" spans="1:4" s="91" customFormat="1" x14ac:dyDescent="0.2">
      <c r="A2893" s="109">
        <v>411100</v>
      </c>
      <c r="B2893" s="110" t="s">
        <v>88</v>
      </c>
      <c r="C2893" s="119">
        <v>600000</v>
      </c>
      <c r="D2893" s="119">
        <v>0</v>
      </c>
    </row>
    <row r="2894" spans="1:4" s="91" customFormat="1" ht="40.5" x14ac:dyDescent="0.2">
      <c r="A2894" s="109">
        <v>411200</v>
      </c>
      <c r="B2894" s="110" t="s">
        <v>213</v>
      </c>
      <c r="C2894" s="119">
        <v>40000</v>
      </c>
      <c r="D2894" s="119">
        <v>0</v>
      </c>
    </row>
    <row r="2895" spans="1:4" s="91" customFormat="1" ht="40.5" x14ac:dyDescent="0.2">
      <c r="A2895" s="109">
        <v>411300</v>
      </c>
      <c r="B2895" s="110" t="s">
        <v>89</v>
      </c>
      <c r="C2895" s="119">
        <v>27100</v>
      </c>
      <c r="D2895" s="119">
        <v>0</v>
      </c>
    </row>
    <row r="2896" spans="1:4" s="91" customFormat="1" x14ac:dyDescent="0.2">
      <c r="A2896" s="109">
        <v>411400</v>
      </c>
      <c r="B2896" s="110" t="s">
        <v>90</v>
      </c>
      <c r="C2896" s="119">
        <v>28900</v>
      </c>
      <c r="D2896" s="119">
        <v>0</v>
      </c>
    </row>
    <row r="2897" spans="1:4" s="91" customFormat="1" x14ac:dyDescent="0.2">
      <c r="A2897" s="107">
        <v>412000</v>
      </c>
      <c r="B2897" s="112" t="s">
        <v>205</v>
      </c>
      <c r="C2897" s="106">
        <f>SUM(C2898:C2906)</f>
        <v>170200</v>
      </c>
      <c r="D2897" s="106">
        <f>SUM(D2898:D2906)</f>
        <v>0</v>
      </c>
    </row>
    <row r="2898" spans="1:4" s="91" customFormat="1" ht="40.5" x14ac:dyDescent="0.2">
      <c r="A2898" s="109">
        <v>412200</v>
      </c>
      <c r="B2898" s="110" t="s">
        <v>214</v>
      </c>
      <c r="C2898" s="119">
        <v>100000</v>
      </c>
      <c r="D2898" s="119">
        <v>0</v>
      </c>
    </row>
    <row r="2899" spans="1:4" s="91" customFormat="1" x14ac:dyDescent="0.2">
      <c r="A2899" s="109">
        <v>412300</v>
      </c>
      <c r="B2899" s="110" t="s">
        <v>92</v>
      </c>
      <c r="C2899" s="119">
        <v>14000</v>
      </c>
      <c r="D2899" s="119">
        <v>0</v>
      </c>
    </row>
    <row r="2900" spans="1:4" s="91" customFormat="1" x14ac:dyDescent="0.2">
      <c r="A2900" s="109">
        <v>412500</v>
      </c>
      <c r="B2900" s="110" t="s">
        <v>94</v>
      </c>
      <c r="C2900" s="119">
        <v>3500</v>
      </c>
      <c r="D2900" s="119">
        <v>0</v>
      </c>
    </row>
    <row r="2901" spans="1:4" s="91" customFormat="1" x14ac:dyDescent="0.2">
      <c r="A2901" s="109">
        <v>412600</v>
      </c>
      <c r="B2901" s="110" t="s">
        <v>215</v>
      </c>
      <c r="C2901" s="119">
        <v>6000</v>
      </c>
      <c r="D2901" s="119">
        <v>0</v>
      </c>
    </row>
    <row r="2902" spans="1:4" s="91" customFormat="1" x14ac:dyDescent="0.2">
      <c r="A2902" s="109">
        <v>412700</v>
      </c>
      <c r="B2902" s="110" t="s">
        <v>202</v>
      </c>
      <c r="C2902" s="119">
        <v>40000</v>
      </c>
      <c r="D2902" s="119">
        <v>0</v>
      </c>
    </row>
    <row r="2903" spans="1:4" s="91" customFormat="1" x14ac:dyDescent="0.2">
      <c r="A2903" s="109">
        <v>412900</v>
      </c>
      <c r="B2903" s="110" t="s">
        <v>294</v>
      </c>
      <c r="C2903" s="119">
        <v>999.99999999999989</v>
      </c>
      <c r="D2903" s="119">
        <v>0</v>
      </c>
    </row>
    <row r="2904" spans="1:4" s="91" customFormat="1" ht="40.5" x14ac:dyDescent="0.2">
      <c r="A2904" s="109">
        <v>412900</v>
      </c>
      <c r="B2904" s="114" t="s">
        <v>312</v>
      </c>
      <c r="C2904" s="119">
        <v>600</v>
      </c>
      <c r="D2904" s="119">
        <v>0</v>
      </c>
    </row>
    <row r="2905" spans="1:4" s="91" customFormat="1" ht="40.5" x14ac:dyDescent="0.2">
      <c r="A2905" s="109">
        <v>412900</v>
      </c>
      <c r="B2905" s="110" t="s">
        <v>313</v>
      </c>
      <c r="C2905" s="119">
        <v>1600</v>
      </c>
      <c r="D2905" s="119">
        <v>0</v>
      </c>
    </row>
    <row r="2906" spans="1:4" s="91" customFormat="1" x14ac:dyDescent="0.2">
      <c r="A2906" s="109">
        <v>412900</v>
      </c>
      <c r="B2906" s="110" t="s">
        <v>296</v>
      </c>
      <c r="C2906" s="119">
        <v>3500</v>
      </c>
      <c r="D2906" s="119">
        <v>0</v>
      </c>
    </row>
    <row r="2907" spans="1:4" s="91" customFormat="1" x14ac:dyDescent="0.2">
      <c r="A2907" s="107">
        <v>510000</v>
      </c>
      <c r="B2907" s="112" t="s">
        <v>151</v>
      </c>
      <c r="C2907" s="106">
        <f t="shared" ref="C2907" si="780">C2908+C2911</f>
        <v>24000</v>
      </c>
      <c r="D2907" s="106">
        <f t="shared" ref="D2907" si="781">D2908+D2911</f>
        <v>0</v>
      </c>
    </row>
    <row r="2908" spans="1:4" s="91" customFormat="1" x14ac:dyDescent="0.2">
      <c r="A2908" s="107">
        <v>511000</v>
      </c>
      <c r="B2908" s="112" t="s">
        <v>152</v>
      </c>
      <c r="C2908" s="106">
        <f t="shared" ref="C2908" si="782">SUM(C2909:C2910)</f>
        <v>23000</v>
      </c>
      <c r="D2908" s="106">
        <f t="shared" ref="D2908" si="783">SUM(D2909:D2910)</f>
        <v>0</v>
      </c>
    </row>
    <row r="2909" spans="1:4" s="91" customFormat="1" ht="40.5" x14ac:dyDescent="0.2">
      <c r="A2909" s="109">
        <v>511200</v>
      </c>
      <c r="B2909" s="110" t="s">
        <v>154</v>
      </c>
      <c r="C2909" s="119">
        <v>20000</v>
      </c>
      <c r="D2909" s="119">
        <v>0</v>
      </c>
    </row>
    <row r="2910" spans="1:4" s="91" customFormat="1" x14ac:dyDescent="0.2">
      <c r="A2910" s="109">
        <v>511300</v>
      </c>
      <c r="B2910" s="110" t="s">
        <v>155</v>
      </c>
      <c r="C2910" s="119">
        <v>3000</v>
      </c>
      <c r="D2910" s="119">
        <v>0</v>
      </c>
    </row>
    <row r="2911" spans="1:4" s="116" customFormat="1" ht="40.5" x14ac:dyDescent="0.2">
      <c r="A2911" s="107">
        <v>516000</v>
      </c>
      <c r="B2911" s="112" t="s">
        <v>162</v>
      </c>
      <c r="C2911" s="106">
        <f t="shared" ref="C2911" si="784">C2912</f>
        <v>1000</v>
      </c>
      <c r="D2911" s="106">
        <f t="shared" ref="D2911" si="785">D2912</f>
        <v>0</v>
      </c>
    </row>
    <row r="2912" spans="1:4" s="91" customFormat="1" x14ac:dyDescent="0.2">
      <c r="A2912" s="109">
        <v>516100</v>
      </c>
      <c r="B2912" s="110" t="s">
        <v>162</v>
      </c>
      <c r="C2912" s="119">
        <v>1000</v>
      </c>
      <c r="D2912" s="119">
        <v>0</v>
      </c>
    </row>
    <row r="2913" spans="1:4" s="116" customFormat="1" x14ac:dyDescent="0.2">
      <c r="A2913" s="107">
        <v>630000</v>
      </c>
      <c r="B2913" s="112" t="s">
        <v>190</v>
      </c>
      <c r="C2913" s="106">
        <f>C2914+C2916</f>
        <v>16100</v>
      </c>
      <c r="D2913" s="106">
        <f>D2914+D2916</f>
        <v>134500</v>
      </c>
    </row>
    <row r="2914" spans="1:4" s="116" customFormat="1" x14ac:dyDescent="0.2">
      <c r="A2914" s="107">
        <v>631000</v>
      </c>
      <c r="B2914" s="112" t="s">
        <v>125</v>
      </c>
      <c r="C2914" s="106">
        <f>0</f>
        <v>0</v>
      </c>
      <c r="D2914" s="106">
        <f>0+D2915</f>
        <v>134500</v>
      </c>
    </row>
    <row r="2915" spans="1:4" s="91" customFormat="1" x14ac:dyDescent="0.2">
      <c r="A2915" s="117">
        <v>631200</v>
      </c>
      <c r="B2915" s="110" t="s">
        <v>193</v>
      </c>
      <c r="C2915" s="119">
        <v>0</v>
      </c>
      <c r="D2915" s="111">
        <v>134500</v>
      </c>
    </row>
    <row r="2916" spans="1:4" s="116" customFormat="1" ht="40.5" x14ac:dyDescent="0.2">
      <c r="A2916" s="107">
        <v>638000</v>
      </c>
      <c r="B2916" s="112" t="s">
        <v>126</v>
      </c>
      <c r="C2916" s="106">
        <f t="shared" ref="C2916" si="786">C2917</f>
        <v>16100</v>
      </c>
      <c r="D2916" s="106">
        <f t="shared" ref="D2916" si="787">D2917</f>
        <v>0</v>
      </c>
    </row>
    <row r="2917" spans="1:4" s="91" customFormat="1" x14ac:dyDescent="0.2">
      <c r="A2917" s="109">
        <v>638100</v>
      </c>
      <c r="B2917" s="110" t="s">
        <v>195</v>
      </c>
      <c r="C2917" s="119">
        <v>16100</v>
      </c>
      <c r="D2917" s="119">
        <v>0</v>
      </c>
    </row>
    <row r="2918" spans="1:4" s="91" customFormat="1" x14ac:dyDescent="0.2">
      <c r="A2918" s="150"/>
      <c r="B2918" s="144" t="s">
        <v>229</v>
      </c>
      <c r="C2918" s="148">
        <f>C2891+C2907+C2913</f>
        <v>906300</v>
      </c>
      <c r="D2918" s="148">
        <f>D2891+D2907+D2913</f>
        <v>134500</v>
      </c>
    </row>
    <row r="2919" spans="1:4" s="91" customFormat="1" x14ac:dyDescent="0.2">
      <c r="A2919" s="127"/>
      <c r="B2919" s="105"/>
      <c r="C2919" s="128"/>
      <c r="D2919" s="128"/>
    </row>
    <row r="2920" spans="1:4" s="91" customFormat="1" x14ac:dyDescent="0.2">
      <c r="A2920" s="104"/>
      <c r="B2920" s="105"/>
      <c r="C2920" s="111"/>
      <c r="D2920" s="111"/>
    </row>
    <row r="2921" spans="1:4" s="91" customFormat="1" x14ac:dyDescent="0.2">
      <c r="A2921" s="109" t="s">
        <v>639</v>
      </c>
      <c r="B2921" s="112"/>
      <c r="C2921" s="111"/>
      <c r="D2921" s="111"/>
    </row>
    <row r="2922" spans="1:4" s="91" customFormat="1" x14ac:dyDescent="0.2">
      <c r="A2922" s="109" t="s">
        <v>242</v>
      </c>
      <c r="B2922" s="112"/>
      <c r="C2922" s="111"/>
      <c r="D2922" s="111"/>
    </row>
    <row r="2923" spans="1:4" s="91" customFormat="1" x14ac:dyDescent="0.2">
      <c r="A2923" s="109" t="s">
        <v>401</v>
      </c>
      <c r="B2923" s="112"/>
      <c r="C2923" s="111"/>
      <c r="D2923" s="111"/>
    </row>
    <row r="2924" spans="1:4" s="91" customFormat="1" x14ac:dyDescent="0.2">
      <c r="A2924" s="109" t="s">
        <v>525</v>
      </c>
      <c r="B2924" s="112"/>
      <c r="C2924" s="111"/>
      <c r="D2924" s="111"/>
    </row>
    <row r="2925" spans="1:4" s="91" customFormat="1" x14ac:dyDescent="0.2">
      <c r="A2925" s="109"/>
      <c r="B2925" s="140"/>
      <c r="C2925" s="128"/>
      <c r="D2925" s="128"/>
    </row>
    <row r="2926" spans="1:4" s="91" customFormat="1" x14ac:dyDescent="0.2">
      <c r="A2926" s="107">
        <v>410000</v>
      </c>
      <c r="B2926" s="108" t="s">
        <v>87</v>
      </c>
      <c r="C2926" s="106">
        <f t="shared" ref="C2926" si="788">C2927+C2932</f>
        <v>1036700</v>
      </c>
      <c r="D2926" s="106">
        <f t="shared" ref="D2926" si="789">D2927+D2932</f>
        <v>0</v>
      </c>
    </row>
    <row r="2927" spans="1:4" s="91" customFormat="1" x14ac:dyDescent="0.2">
      <c r="A2927" s="107">
        <v>411000</v>
      </c>
      <c r="B2927" s="108" t="s">
        <v>200</v>
      </c>
      <c r="C2927" s="106">
        <f t="shared" ref="C2927" si="790">SUM(C2928:C2931)</f>
        <v>818800</v>
      </c>
      <c r="D2927" s="106">
        <f t="shared" ref="D2927" si="791">SUM(D2928:D2931)</f>
        <v>0</v>
      </c>
    </row>
    <row r="2928" spans="1:4" s="91" customFormat="1" x14ac:dyDescent="0.2">
      <c r="A2928" s="109">
        <v>411100</v>
      </c>
      <c r="B2928" s="110" t="s">
        <v>88</v>
      </c>
      <c r="C2928" s="119">
        <v>750000</v>
      </c>
      <c r="D2928" s="119">
        <v>0</v>
      </c>
    </row>
    <row r="2929" spans="1:4" s="91" customFormat="1" ht="40.5" x14ac:dyDescent="0.2">
      <c r="A2929" s="109">
        <v>411200</v>
      </c>
      <c r="B2929" s="110" t="s">
        <v>213</v>
      </c>
      <c r="C2929" s="119">
        <v>38000</v>
      </c>
      <c r="D2929" s="119">
        <v>0</v>
      </c>
    </row>
    <row r="2930" spans="1:4" s="91" customFormat="1" ht="40.5" x14ac:dyDescent="0.2">
      <c r="A2930" s="109">
        <v>411300</v>
      </c>
      <c r="B2930" s="110" t="s">
        <v>89</v>
      </c>
      <c r="C2930" s="119">
        <v>18800</v>
      </c>
      <c r="D2930" s="119">
        <v>0</v>
      </c>
    </row>
    <row r="2931" spans="1:4" s="91" customFormat="1" x14ac:dyDescent="0.2">
      <c r="A2931" s="109">
        <v>411400</v>
      </c>
      <c r="B2931" s="110" t="s">
        <v>90</v>
      </c>
      <c r="C2931" s="119">
        <v>12000</v>
      </c>
      <c r="D2931" s="119">
        <v>0</v>
      </c>
    </row>
    <row r="2932" spans="1:4" s="91" customFormat="1" x14ac:dyDescent="0.2">
      <c r="A2932" s="107">
        <v>412000</v>
      </c>
      <c r="B2932" s="112" t="s">
        <v>205</v>
      </c>
      <c r="C2932" s="106">
        <f>SUM(C2933:C2939)</f>
        <v>217900</v>
      </c>
      <c r="D2932" s="106">
        <f>SUM(D2933:D2939)</f>
        <v>0</v>
      </c>
    </row>
    <row r="2933" spans="1:4" s="91" customFormat="1" ht="40.5" x14ac:dyDescent="0.2">
      <c r="A2933" s="109">
        <v>412200</v>
      </c>
      <c r="B2933" s="110" t="s">
        <v>214</v>
      </c>
      <c r="C2933" s="119">
        <v>154000</v>
      </c>
      <c r="D2933" s="119">
        <v>0</v>
      </c>
    </row>
    <row r="2934" spans="1:4" s="91" customFormat="1" x14ac:dyDescent="0.2">
      <c r="A2934" s="109">
        <v>412300</v>
      </c>
      <c r="B2934" s="110" t="s">
        <v>92</v>
      </c>
      <c r="C2934" s="119">
        <v>26000</v>
      </c>
      <c r="D2934" s="119">
        <v>0</v>
      </c>
    </row>
    <row r="2935" spans="1:4" s="91" customFormat="1" x14ac:dyDescent="0.2">
      <c r="A2935" s="109">
        <v>412500</v>
      </c>
      <c r="B2935" s="110" t="s">
        <v>94</v>
      </c>
      <c r="C2935" s="119">
        <v>5000</v>
      </c>
      <c r="D2935" s="119">
        <v>0</v>
      </c>
    </row>
    <row r="2936" spans="1:4" s="91" customFormat="1" x14ac:dyDescent="0.2">
      <c r="A2936" s="109">
        <v>412600</v>
      </c>
      <c r="B2936" s="110" t="s">
        <v>215</v>
      </c>
      <c r="C2936" s="119">
        <v>5000</v>
      </c>
      <c r="D2936" s="119">
        <v>0</v>
      </c>
    </row>
    <row r="2937" spans="1:4" s="91" customFormat="1" x14ac:dyDescent="0.2">
      <c r="A2937" s="109">
        <v>412700</v>
      </c>
      <c r="B2937" s="110" t="s">
        <v>202</v>
      </c>
      <c r="C2937" s="119">
        <v>25400</v>
      </c>
      <c r="D2937" s="119">
        <v>0</v>
      </c>
    </row>
    <row r="2938" spans="1:4" s="91" customFormat="1" ht="40.5" x14ac:dyDescent="0.2">
      <c r="A2938" s="109">
        <v>412900</v>
      </c>
      <c r="B2938" s="114" t="s">
        <v>312</v>
      </c>
      <c r="C2938" s="119">
        <v>700</v>
      </c>
      <c r="D2938" s="119">
        <v>0</v>
      </c>
    </row>
    <row r="2939" spans="1:4" s="91" customFormat="1" ht="40.5" x14ac:dyDescent="0.2">
      <c r="A2939" s="109">
        <v>412900</v>
      </c>
      <c r="B2939" s="114" t="s">
        <v>313</v>
      </c>
      <c r="C2939" s="119">
        <v>1800</v>
      </c>
      <c r="D2939" s="119">
        <v>0</v>
      </c>
    </row>
    <row r="2940" spans="1:4" s="116" customFormat="1" x14ac:dyDescent="0.2">
      <c r="A2940" s="107">
        <v>510000</v>
      </c>
      <c r="B2940" s="112" t="s">
        <v>151</v>
      </c>
      <c r="C2940" s="106">
        <f t="shared" ref="C2940" si="792">C2941</f>
        <v>7000</v>
      </c>
      <c r="D2940" s="106">
        <f t="shared" ref="D2940" si="793">D2941</f>
        <v>0</v>
      </c>
    </row>
    <row r="2941" spans="1:4" s="116" customFormat="1" x14ac:dyDescent="0.2">
      <c r="A2941" s="107">
        <v>511000</v>
      </c>
      <c r="B2941" s="112" t="s">
        <v>152</v>
      </c>
      <c r="C2941" s="106">
        <f t="shared" ref="C2941" si="794">SUM(C2942:C2943)</f>
        <v>7000</v>
      </c>
      <c r="D2941" s="106">
        <f t="shared" ref="D2941" si="795">SUM(D2942:D2943)</f>
        <v>0</v>
      </c>
    </row>
    <row r="2942" spans="1:4" s="91" customFormat="1" ht="40.5" x14ac:dyDescent="0.2">
      <c r="A2942" s="109">
        <v>511200</v>
      </c>
      <c r="B2942" s="110" t="s">
        <v>154</v>
      </c>
      <c r="C2942" s="119">
        <v>3000</v>
      </c>
      <c r="D2942" s="119">
        <v>0</v>
      </c>
    </row>
    <row r="2943" spans="1:4" s="91" customFormat="1" x14ac:dyDescent="0.2">
      <c r="A2943" s="109">
        <v>511300</v>
      </c>
      <c r="B2943" s="110" t="s">
        <v>155</v>
      </c>
      <c r="C2943" s="119">
        <v>4000</v>
      </c>
      <c r="D2943" s="119">
        <v>0</v>
      </c>
    </row>
    <row r="2944" spans="1:4" s="116" customFormat="1" x14ac:dyDescent="0.2">
      <c r="A2944" s="107">
        <v>630000</v>
      </c>
      <c r="B2944" s="112" t="s">
        <v>190</v>
      </c>
      <c r="C2944" s="106">
        <f>C2945+C2947</f>
        <v>9000</v>
      </c>
      <c r="D2944" s="106">
        <f>D2945+D2947</f>
        <v>359000</v>
      </c>
    </row>
    <row r="2945" spans="1:4" s="116" customFormat="1" x14ac:dyDescent="0.2">
      <c r="A2945" s="107">
        <v>631000</v>
      </c>
      <c r="B2945" s="112" t="s">
        <v>125</v>
      </c>
      <c r="C2945" s="106">
        <f>0</f>
        <v>0</v>
      </c>
      <c r="D2945" s="106">
        <f>0+D2946</f>
        <v>359000</v>
      </c>
    </row>
    <row r="2946" spans="1:4" s="91" customFormat="1" x14ac:dyDescent="0.2">
      <c r="A2946" s="117">
        <v>631200</v>
      </c>
      <c r="B2946" s="110" t="s">
        <v>193</v>
      </c>
      <c r="C2946" s="119">
        <v>0</v>
      </c>
      <c r="D2946" s="111">
        <v>359000</v>
      </c>
    </row>
    <row r="2947" spans="1:4" s="116" customFormat="1" ht="40.5" x14ac:dyDescent="0.2">
      <c r="A2947" s="107">
        <v>638000</v>
      </c>
      <c r="B2947" s="112" t="s">
        <v>126</v>
      </c>
      <c r="C2947" s="106">
        <f t="shared" ref="C2947" si="796">C2948</f>
        <v>9000</v>
      </c>
      <c r="D2947" s="106">
        <f t="shared" ref="D2947" si="797">D2948</f>
        <v>0</v>
      </c>
    </row>
    <row r="2948" spans="1:4" s="91" customFormat="1" x14ac:dyDescent="0.2">
      <c r="A2948" s="109">
        <v>638100</v>
      </c>
      <c r="B2948" s="110" t="s">
        <v>195</v>
      </c>
      <c r="C2948" s="119">
        <v>9000</v>
      </c>
      <c r="D2948" s="119">
        <v>0</v>
      </c>
    </row>
    <row r="2949" spans="1:4" s="91" customFormat="1" x14ac:dyDescent="0.2">
      <c r="A2949" s="150"/>
      <c r="B2949" s="144" t="s">
        <v>229</v>
      </c>
      <c r="C2949" s="148">
        <f>C2926+C2940+C2944</f>
        <v>1052700</v>
      </c>
      <c r="D2949" s="148">
        <f>D2926+D2940+D2944</f>
        <v>359000</v>
      </c>
    </row>
    <row r="2950" spans="1:4" s="91" customFormat="1" x14ac:dyDescent="0.2">
      <c r="A2950" s="127"/>
      <c r="B2950" s="105"/>
      <c r="C2950" s="128"/>
      <c r="D2950" s="128"/>
    </row>
    <row r="2951" spans="1:4" s="91" customFormat="1" x14ac:dyDescent="0.2">
      <c r="A2951" s="104"/>
      <c r="B2951" s="105"/>
      <c r="C2951" s="111"/>
      <c r="D2951" s="111"/>
    </row>
    <row r="2952" spans="1:4" s="91" customFormat="1" x14ac:dyDescent="0.2">
      <c r="A2952" s="109" t="s">
        <v>640</v>
      </c>
      <c r="B2952" s="112"/>
      <c r="C2952" s="111"/>
      <c r="D2952" s="111"/>
    </row>
    <row r="2953" spans="1:4" s="91" customFormat="1" x14ac:dyDescent="0.2">
      <c r="A2953" s="109" t="s">
        <v>242</v>
      </c>
      <c r="B2953" s="112"/>
      <c r="C2953" s="111"/>
      <c r="D2953" s="111"/>
    </row>
    <row r="2954" spans="1:4" s="91" customFormat="1" x14ac:dyDescent="0.2">
      <c r="A2954" s="109" t="s">
        <v>402</v>
      </c>
      <c r="B2954" s="112"/>
      <c r="C2954" s="111"/>
      <c r="D2954" s="111"/>
    </row>
    <row r="2955" spans="1:4" s="91" customFormat="1" x14ac:dyDescent="0.2">
      <c r="A2955" s="109" t="s">
        <v>525</v>
      </c>
      <c r="B2955" s="112"/>
      <c r="C2955" s="111"/>
      <c r="D2955" s="111"/>
    </row>
    <row r="2956" spans="1:4" s="91" customFormat="1" x14ac:dyDescent="0.2">
      <c r="A2956" s="109"/>
      <c r="B2956" s="140"/>
      <c r="C2956" s="128"/>
      <c r="D2956" s="128"/>
    </row>
    <row r="2957" spans="1:4" s="91" customFormat="1" x14ac:dyDescent="0.2">
      <c r="A2957" s="107">
        <v>410000</v>
      </c>
      <c r="B2957" s="108" t="s">
        <v>87</v>
      </c>
      <c r="C2957" s="106">
        <f>C2958+C2963+C2973</f>
        <v>884800</v>
      </c>
      <c r="D2957" s="106">
        <f>D2958+D2963+D2973</f>
        <v>0</v>
      </c>
    </row>
    <row r="2958" spans="1:4" s="91" customFormat="1" x14ac:dyDescent="0.2">
      <c r="A2958" s="107">
        <v>411000</v>
      </c>
      <c r="B2958" s="108" t="s">
        <v>200</v>
      </c>
      <c r="C2958" s="106">
        <f t="shared" ref="C2958" si="798">SUM(C2959:C2962)</f>
        <v>732500</v>
      </c>
      <c r="D2958" s="106">
        <f t="shared" ref="D2958" si="799">SUM(D2959:D2962)</f>
        <v>0</v>
      </c>
    </row>
    <row r="2959" spans="1:4" s="91" customFormat="1" x14ac:dyDescent="0.2">
      <c r="A2959" s="109">
        <v>411100</v>
      </c>
      <c r="B2959" s="110" t="s">
        <v>88</v>
      </c>
      <c r="C2959" s="119">
        <v>650000</v>
      </c>
      <c r="D2959" s="119">
        <v>0</v>
      </c>
    </row>
    <row r="2960" spans="1:4" s="91" customFormat="1" ht="40.5" x14ac:dyDescent="0.2">
      <c r="A2960" s="109">
        <v>411200</v>
      </c>
      <c r="B2960" s="110" t="s">
        <v>213</v>
      </c>
      <c r="C2960" s="119">
        <v>35500</v>
      </c>
      <c r="D2960" s="119">
        <v>0</v>
      </c>
    </row>
    <row r="2961" spans="1:4" s="91" customFormat="1" ht="40.5" x14ac:dyDescent="0.2">
      <c r="A2961" s="109">
        <v>411300</v>
      </c>
      <c r="B2961" s="110" t="s">
        <v>89</v>
      </c>
      <c r="C2961" s="119">
        <v>32000</v>
      </c>
      <c r="D2961" s="119">
        <v>0</v>
      </c>
    </row>
    <row r="2962" spans="1:4" s="91" customFormat="1" x14ac:dyDescent="0.2">
      <c r="A2962" s="109">
        <v>411400</v>
      </c>
      <c r="B2962" s="110" t="s">
        <v>90</v>
      </c>
      <c r="C2962" s="119">
        <v>15000</v>
      </c>
      <c r="D2962" s="119">
        <v>0</v>
      </c>
    </row>
    <row r="2963" spans="1:4" s="91" customFormat="1" x14ac:dyDescent="0.2">
      <c r="A2963" s="107">
        <v>412000</v>
      </c>
      <c r="B2963" s="112" t="s">
        <v>205</v>
      </c>
      <c r="C2963" s="106">
        <f>SUM(C2964:C2972)</f>
        <v>151800</v>
      </c>
      <c r="D2963" s="106">
        <f>SUM(D2964:D2972)</f>
        <v>0</v>
      </c>
    </row>
    <row r="2964" spans="1:4" s="91" customFormat="1" ht="40.5" x14ac:dyDescent="0.2">
      <c r="A2964" s="109">
        <v>412200</v>
      </c>
      <c r="B2964" s="110" t="s">
        <v>214</v>
      </c>
      <c r="C2964" s="119">
        <v>95000</v>
      </c>
      <c r="D2964" s="119">
        <v>0</v>
      </c>
    </row>
    <row r="2965" spans="1:4" s="91" customFormat="1" x14ac:dyDescent="0.2">
      <c r="A2965" s="109">
        <v>412300</v>
      </c>
      <c r="B2965" s="110" t="s">
        <v>92</v>
      </c>
      <c r="C2965" s="119">
        <v>12000</v>
      </c>
      <c r="D2965" s="119">
        <v>0</v>
      </c>
    </row>
    <row r="2966" spans="1:4" s="91" customFormat="1" x14ac:dyDescent="0.2">
      <c r="A2966" s="109">
        <v>412500</v>
      </c>
      <c r="B2966" s="110" t="s">
        <v>94</v>
      </c>
      <c r="C2966" s="119">
        <v>4000</v>
      </c>
      <c r="D2966" s="119">
        <v>0</v>
      </c>
    </row>
    <row r="2967" spans="1:4" s="91" customFormat="1" x14ac:dyDescent="0.2">
      <c r="A2967" s="109">
        <v>412600</v>
      </c>
      <c r="B2967" s="110" t="s">
        <v>215</v>
      </c>
      <c r="C2967" s="119">
        <v>7000</v>
      </c>
      <c r="D2967" s="119">
        <v>0</v>
      </c>
    </row>
    <row r="2968" spans="1:4" s="91" customFormat="1" x14ac:dyDescent="0.2">
      <c r="A2968" s="109">
        <v>412700</v>
      </c>
      <c r="B2968" s="110" t="s">
        <v>202</v>
      </c>
      <c r="C2968" s="119">
        <v>30000</v>
      </c>
      <c r="D2968" s="119">
        <v>0</v>
      </c>
    </row>
    <row r="2969" spans="1:4" s="91" customFormat="1" x14ac:dyDescent="0.2">
      <c r="A2969" s="109">
        <v>412900</v>
      </c>
      <c r="B2969" s="114" t="s">
        <v>294</v>
      </c>
      <c r="C2969" s="119">
        <v>999.99999999999989</v>
      </c>
      <c r="D2969" s="119">
        <v>0</v>
      </c>
    </row>
    <row r="2970" spans="1:4" s="91" customFormat="1" ht="40.5" x14ac:dyDescent="0.2">
      <c r="A2970" s="109">
        <v>412900</v>
      </c>
      <c r="B2970" s="114" t="s">
        <v>312</v>
      </c>
      <c r="C2970" s="119">
        <v>1500</v>
      </c>
      <c r="D2970" s="119">
        <v>0</v>
      </c>
    </row>
    <row r="2971" spans="1:4" s="91" customFormat="1" ht="40.5" x14ac:dyDescent="0.2">
      <c r="A2971" s="109">
        <v>412900</v>
      </c>
      <c r="B2971" s="114" t="s">
        <v>313</v>
      </c>
      <c r="C2971" s="119">
        <v>1300</v>
      </c>
      <c r="D2971" s="119">
        <v>0</v>
      </c>
    </row>
    <row r="2972" spans="1:4" s="91" customFormat="1" x14ac:dyDescent="0.2">
      <c r="A2972" s="109">
        <v>412900</v>
      </c>
      <c r="B2972" s="114" t="s">
        <v>296</v>
      </c>
      <c r="C2972" s="119">
        <v>0</v>
      </c>
      <c r="D2972" s="119">
        <v>0</v>
      </c>
    </row>
    <row r="2973" spans="1:4" s="116" customFormat="1" x14ac:dyDescent="0.2">
      <c r="A2973" s="107">
        <v>413000</v>
      </c>
      <c r="B2973" s="112" t="s">
        <v>206</v>
      </c>
      <c r="C2973" s="106">
        <f t="shared" ref="C2973" si="800">C2974</f>
        <v>499.99999999999989</v>
      </c>
      <c r="D2973" s="106">
        <f t="shared" ref="D2973" si="801">D2974</f>
        <v>0</v>
      </c>
    </row>
    <row r="2974" spans="1:4" s="91" customFormat="1" x14ac:dyDescent="0.2">
      <c r="A2974" s="109">
        <v>413900</v>
      </c>
      <c r="B2974" s="110" t="s">
        <v>99</v>
      </c>
      <c r="C2974" s="119">
        <v>499.99999999999989</v>
      </c>
      <c r="D2974" s="119">
        <v>0</v>
      </c>
    </row>
    <row r="2975" spans="1:4" s="116" customFormat="1" x14ac:dyDescent="0.2">
      <c r="A2975" s="107">
        <v>510000</v>
      </c>
      <c r="B2975" s="112" t="s">
        <v>151</v>
      </c>
      <c r="C2975" s="106">
        <f>C2976+0</f>
        <v>10000</v>
      </c>
      <c r="D2975" s="106">
        <f>D2976+0</f>
        <v>0</v>
      </c>
    </row>
    <row r="2976" spans="1:4" s="116" customFormat="1" x14ac:dyDescent="0.2">
      <c r="A2976" s="107">
        <v>511000</v>
      </c>
      <c r="B2976" s="112" t="s">
        <v>152</v>
      </c>
      <c r="C2976" s="106">
        <f t="shared" ref="C2976" si="802">C2977</f>
        <v>10000</v>
      </c>
      <c r="D2976" s="106">
        <f t="shared" ref="D2976" si="803">D2977</f>
        <v>0</v>
      </c>
    </row>
    <row r="2977" spans="1:4" s="91" customFormat="1" x14ac:dyDescent="0.2">
      <c r="A2977" s="109">
        <v>511300</v>
      </c>
      <c r="B2977" s="110" t="s">
        <v>155</v>
      </c>
      <c r="C2977" s="119">
        <v>10000</v>
      </c>
      <c r="D2977" s="119">
        <v>0</v>
      </c>
    </row>
    <row r="2978" spans="1:4" s="116" customFormat="1" x14ac:dyDescent="0.2">
      <c r="A2978" s="107">
        <v>630000</v>
      </c>
      <c r="B2978" s="112" t="s">
        <v>190</v>
      </c>
      <c r="C2978" s="106">
        <f>C2979+C2981</f>
        <v>11800</v>
      </c>
      <c r="D2978" s="106">
        <f>D2979+D2981</f>
        <v>819000</v>
      </c>
    </row>
    <row r="2979" spans="1:4" s="116" customFormat="1" x14ac:dyDescent="0.2">
      <c r="A2979" s="107">
        <v>631000</v>
      </c>
      <c r="B2979" s="112" t="s">
        <v>125</v>
      </c>
      <c r="C2979" s="106">
        <f>0</f>
        <v>0</v>
      </c>
      <c r="D2979" s="106">
        <f>0+D2980</f>
        <v>819000</v>
      </c>
    </row>
    <row r="2980" spans="1:4" s="91" customFormat="1" x14ac:dyDescent="0.2">
      <c r="A2980" s="117">
        <v>631200</v>
      </c>
      <c r="B2980" s="110" t="s">
        <v>193</v>
      </c>
      <c r="C2980" s="119">
        <v>0</v>
      </c>
      <c r="D2980" s="111">
        <v>819000</v>
      </c>
    </row>
    <row r="2981" spans="1:4" s="116" customFormat="1" ht="40.5" x14ac:dyDescent="0.2">
      <c r="A2981" s="107">
        <v>638000</v>
      </c>
      <c r="B2981" s="112" t="s">
        <v>126</v>
      </c>
      <c r="C2981" s="106">
        <f t="shared" ref="C2981" si="804">C2982</f>
        <v>11800</v>
      </c>
      <c r="D2981" s="106">
        <f t="shared" ref="D2981" si="805">D2982</f>
        <v>0</v>
      </c>
    </row>
    <row r="2982" spans="1:4" s="91" customFormat="1" x14ac:dyDescent="0.2">
      <c r="A2982" s="109">
        <v>638100</v>
      </c>
      <c r="B2982" s="110" t="s">
        <v>195</v>
      </c>
      <c r="C2982" s="119">
        <v>11800</v>
      </c>
      <c r="D2982" s="119">
        <v>0</v>
      </c>
    </row>
    <row r="2983" spans="1:4" s="91" customFormat="1" x14ac:dyDescent="0.2">
      <c r="A2983" s="150"/>
      <c r="B2983" s="144" t="s">
        <v>229</v>
      </c>
      <c r="C2983" s="148">
        <f>C2957+C2975+C2978</f>
        <v>906600</v>
      </c>
      <c r="D2983" s="148">
        <f>D2957+D2975+D2978</f>
        <v>819000</v>
      </c>
    </row>
    <row r="2984" spans="1:4" s="91" customFormat="1" x14ac:dyDescent="0.2">
      <c r="A2984" s="127"/>
      <c r="B2984" s="105"/>
      <c r="C2984" s="128"/>
      <c r="D2984" s="128"/>
    </row>
    <row r="2985" spans="1:4" s="91" customFormat="1" x14ac:dyDescent="0.2">
      <c r="A2985" s="127"/>
      <c r="B2985" s="105"/>
      <c r="C2985" s="128"/>
      <c r="D2985" s="128"/>
    </row>
    <row r="2986" spans="1:4" s="91" customFormat="1" x14ac:dyDescent="0.2">
      <c r="A2986" s="109" t="s">
        <v>641</v>
      </c>
      <c r="B2986" s="112"/>
      <c r="C2986" s="128"/>
      <c r="D2986" s="128"/>
    </row>
    <row r="2987" spans="1:4" s="91" customFormat="1" x14ac:dyDescent="0.2">
      <c r="A2987" s="109" t="s">
        <v>242</v>
      </c>
      <c r="B2987" s="112"/>
      <c r="C2987" s="128"/>
      <c r="D2987" s="128"/>
    </row>
    <row r="2988" spans="1:4" s="91" customFormat="1" x14ac:dyDescent="0.2">
      <c r="A2988" s="109" t="s">
        <v>403</v>
      </c>
      <c r="B2988" s="112"/>
      <c r="C2988" s="128"/>
      <c r="D2988" s="128"/>
    </row>
    <row r="2989" spans="1:4" s="91" customFormat="1" x14ac:dyDescent="0.2">
      <c r="A2989" s="109" t="s">
        <v>525</v>
      </c>
      <c r="B2989" s="112"/>
      <c r="C2989" s="128"/>
      <c r="D2989" s="128"/>
    </row>
    <row r="2990" spans="1:4" s="91" customFormat="1" x14ac:dyDescent="0.2">
      <c r="A2990" s="109"/>
      <c r="B2990" s="140"/>
      <c r="C2990" s="128"/>
      <c r="D2990" s="128"/>
    </row>
    <row r="2991" spans="1:4" s="91" customFormat="1" x14ac:dyDescent="0.2">
      <c r="A2991" s="107">
        <v>410000</v>
      </c>
      <c r="B2991" s="108" t="s">
        <v>87</v>
      </c>
      <c r="C2991" s="106">
        <f t="shared" ref="C2991" si="806">C2992+C2997</f>
        <v>894800.00275470701</v>
      </c>
      <c r="D2991" s="106">
        <f t="shared" ref="D2991" si="807">D2992+D2997</f>
        <v>0</v>
      </c>
    </row>
    <row r="2992" spans="1:4" s="91" customFormat="1" x14ac:dyDescent="0.2">
      <c r="A2992" s="107">
        <v>411000</v>
      </c>
      <c r="B2992" s="108" t="s">
        <v>200</v>
      </c>
      <c r="C2992" s="106">
        <f t="shared" ref="C2992" si="808">SUM(C2993:C2996)</f>
        <v>731300</v>
      </c>
      <c r="D2992" s="106">
        <f t="shared" ref="D2992" si="809">SUM(D2993:D2996)</f>
        <v>0</v>
      </c>
    </row>
    <row r="2993" spans="1:4" s="91" customFormat="1" x14ac:dyDescent="0.2">
      <c r="A2993" s="109">
        <v>411100</v>
      </c>
      <c r="B2993" s="110" t="s">
        <v>88</v>
      </c>
      <c r="C2993" s="119">
        <v>670000</v>
      </c>
      <c r="D2993" s="119">
        <v>0</v>
      </c>
    </row>
    <row r="2994" spans="1:4" s="91" customFormat="1" ht="40.5" x14ac:dyDescent="0.2">
      <c r="A2994" s="109">
        <v>411200</v>
      </c>
      <c r="B2994" s="110" t="s">
        <v>213</v>
      </c>
      <c r="C2994" s="119">
        <v>40600</v>
      </c>
      <c r="D2994" s="119">
        <v>0</v>
      </c>
    </row>
    <row r="2995" spans="1:4" s="91" customFormat="1" ht="40.5" x14ac:dyDescent="0.2">
      <c r="A2995" s="109">
        <v>411300</v>
      </c>
      <c r="B2995" s="110" t="s">
        <v>89</v>
      </c>
      <c r="C2995" s="119">
        <v>15000</v>
      </c>
      <c r="D2995" s="119">
        <v>0</v>
      </c>
    </row>
    <row r="2996" spans="1:4" s="91" customFormat="1" x14ac:dyDescent="0.2">
      <c r="A2996" s="109">
        <v>411400</v>
      </c>
      <c r="B2996" s="110" t="s">
        <v>90</v>
      </c>
      <c r="C2996" s="119">
        <v>5700</v>
      </c>
      <c r="D2996" s="119">
        <v>0</v>
      </c>
    </row>
    <row r="2997" spans="1:4" s="116" customFormat="1" x14ac:dyDescent="0.2">
      <c r="A2997" s="107">
        <v>412000</v>
      </c>
      <c r="B2997" s="112" t="s">
        <v>205</v>
      </c>
      <c r="C2997" s="106">
        <f t="shared" ref="C2997" si="810">SUM(C2998:C3008)</f>
        <v>163500.00275470698</v>
      </c>
      <c r="D2997" s="106">
        <f t="shared" ref="D2997" si="811">SUM(D2998:D3008)</f>
        <v>0</v>
      </c>
    </row>
    <row r="2998" spans="1:4" s="91" customFormat="1" ht="40.5" x14ac:dyDescent="0.2">
      <c r="A2998" s="109">
        <v>412200</v>
      </c>
      <c r="B2998" s="110" t="s">
        <v>214</v>
      </c>
      <c r="C2998" s="119">
        <v>95000</v>
      </c>
      <c r="D2998" s="119">
        <v>0</v>
      </c>
    </row>
    <row r="2999" spans="1:4" s="91" customFormat="1" x14ac:dyDescent="0.2">
      <c r="A2999" s="109">
        <v>412300</v>
      </c>
      <c r="B2999" s="110" t="s">
        <v>92</v>
      </c>
      <c r="C2999" s="119">
        <v>17500.001779964172</v>
      </c>
      <c r="D2999" s="119">
        <v>0</v>
      </c>
    </row>
    <row r="3000" spans="1:4" s="91" customFormat="1" x14ac:dyDescent="0.2">
      <c r="A3000" s="109">
        <v>412500</v>
      </c>
      <c r="B3000" s="110" t="s">
        <v>94</v>
      </c>
      <c r="C3000" s="119">
        <v>1999.9999999999998</v>
      </c>
      <c r="D3000" s="119">
        <v>0</v>
      </c>
    </row>
    <row r="3001" spans="1:4" s="91" customFormat="1" x14ac:dyDescent="0.2">
      <c r="A3001" s="109">
        <v>412600</v>
      </c>
      <c r="B3001" s="110" t="s">
        <v>215</v>
      </c>
      <c r="C3001" s="119">
        <v>10000</v>
      </c>
      <c r="D3001" s="119">
        <v>0</v>
      </c>
    </row>
    <row r="3002" spans="1:4" s="91" customFormat="1" x14ac:dyDescent="0.2">
      <c r="A3002" s="109">
        <v>412700</v>
      </c>
      <c r="B3002" s="110" t="s">
        <v>202</v>
      </c>
      <c r="C3002" s="119">
        <v>29000.000974742801</v>
      </c>
      <c r="D3002" s="119">
        <v>0</v>
      </c>
    </row>
    <row r="3003" spans="1:4" s="91" customFormat="1" x14ac:dyDescent="0.2">
      <c r="A3003" s="109">
        <v>412900</v>
      </c>
      <c r="B3003" s="114" t="s">
        <v>526</v>
      </c>
      <c r="C3003" s="119">
        <v>1500</v>
      </c>
      <c r="D3003" s="119">
        <v>0</v>
      </c>
    </row>
    <row r="3004" spans="1:4" s="91" customFormat="1" x14ac:dyDescent="0.2">
      <c r="A3004" s="109">
        <v>412900</v>
      </c>
      <c r="B3004" s="114" t="s">
        <v>294</v>
      </c>
      <c r="C3004" s="119">
        <v>4000</v>
      </c>
      <c r="D3004" s="119">
        <v>0</v>
      </c>
    </row>
    <row r="3005" spans="1:4" s="91" customFormat="1" x14ac:dyDescent="0.2">
      <c r="A3005" s="109">
        <v>412900</v>
      </c>
      <c r="B3005" s="110" t="s">
        <v>311</v>
      </c>
      <c r="C3005" s="119">
        <v>1999.9999999999998</v>
      </c>
      <c r="D3005" s="119">
        <v>0</v>
      </c>
    </row>
    <row r="3006" spans="1:4" s="91" customFormat="1" ht="40.5" x14ac:dyDescent="0.2">
      <c r="A3006" s="109">
        <v>412900</v>
      </c>
      <c r="B3006" s="114" t="s">
        <v>312</v>
      </c>
      <c r="C3006" s="119">
        <v>1000</v>
      </c>
      <c r="D3006" s="119">
        <v>0</v>
      </c>
    </row>
    <row r="3007" spans="1:4" s="91" customFormat="1" ht="40.5" x14ac:dyDescent="0.2">
      <c r="A3007" s="109">
        <v>412900</v>
      </c>
      <c r="B3007" s="114" t="s">
        <v>313</v>
      </c>
      <c r="C3007" s="119">
        <v>1300</v>
      </c>
      <c r="D3007" s="119">
        <v>0</v>
      </c>
    </row>
    <row r="3008" spans="1:4" s="91" customFormat="1" x14ac:dyDescent="0.2">
      <c r="A3008" s="109">
        <v>412900</v>
      </c>
      <c r="B3008" s="110" t="s">
        <v>296</v>
      </c>
      <c r="C3008" s="119">
        <v>200</v>
      </c>
      <c r="D3008" s="119">
        <v>0</v>
      </c>
    </row>
    <row r="3009" spans="1:4" s="116" customFormat="1" x14ac:dyDescent="0.2">
      <c r="A3009" s="107">
        <v>630000</v>
      </c>
      <c r="B3009" s="112" t="s">
        <v>190</v>
      </c>
      <c r="C3009" s="106">
        <f>C3010+C3012</f>
        <v>16000</v>
      </c>
      <c r="D3009" s="106">
        <f>D3010+D3012</f>
        <v>303400</v>
      </c>
    </row>
    <row r="3010" spans="1:4" s="116" customFormat="1" x14ac:dyDescent="0.2">
      <c r="A3010" s="107">
        <v>631000</v>
      </c>
      <c r="B3010" s="112" t="s">
        <v>125</v>
      </c>
      <c r="C3010" s="106">
        <f>0</f>
        <v>0</v>
      </c>
      <c r="D3010" s="106">
        <f>0+D3011</f>
        <v>303400</v>
      </c>
    </row>
    <row r="3011" spans="1:4" s="91" customFormat="1" x14ac:dyDescent="0.2">
      <c r="A3011" s="117">
        <v>631200</v>
      </c>
      <c r="B3011" s="110" t="s">
        <v>193</v>
      </c>
      <c r="C3011" s="119">
        <v>0</v>
      </c>
      <c r="D3011" s="111">
        <v>303400</v>
      </c>
    </row>
    <row r="3012" spans="1:4" s="116" customFormat="1" ht="40.5" x14ac:dyDescent="0.2">
      <c r="A3012" s="107">
        <v>638000</v>
      </c>
      <c r="B3012" s="112" t="s">
        <v>126</v>
      </c>
      <c r="C3012" s="106">
        <f t="shared" ref="C3012" si="812">C3013</f>
        <v>16000</v>
      </c>
      <c r="D3012" s="106">
        <f t="shared" ref="D3012" si="813">D3013</f>
        <v>0</v>
      </c>
    </row>
    <row r="3013" spans="1:4" s="91" customFormat="1" x14ac:dyDescent="0.2">
      <c r="A3013" s="109">
        <v>638100</v>
      </c>
      <c r="B3013" s="110" t="s">
        <v>195</v>
      </c>
      <c r="C3013" s="119">
        <v>16000</v>
      </c>
      <c r="D3013" s="119">
        <v>0</v>
      </c>
    </row>
    <row r="3014" spans="1:4" s="91" customFormat="1" x14ac:dyDescent="0.2">
      <c r="A3014" s="150"/>
      <c r="B3014" s="144" t="s">
        <v>229</v>
      </c>
      <c r="C3014" s="148">
        <f>C2991+0+C3009</f>
        <v>910800.00275470701</v>
      </c>
      <c r="D3014" s="148">
        <f>D2991+0+D3009</f>
        <v>303400</v>
      </c>
    </row>
    <row r="3015" spans="1:4" s="91" customFormat="1" x14ac:dyDescent="0.2">
      <c r="A3015" s="127"/>
      <c r="B3015" s="105"/>
      <c r="C3015" s="128"/>
      <c r="D3015" s="128"/>
    </row>
    <row r="3016" spans="1:4" s="91" customFormat="1" x14ac:dyDescent="0.2">
      <c r="A3016" s="104"/>
      <c r="B3016" s="105"/>
      <c r="C3016" s="111"/>
      <c r="D3016" s="111"/>
    </row>
    <row r="3017" spans="1:4" s="91" customFormat="1" x14ac:dyDescent="0.2">
      <c r="A3017" s="109" t="s">
        <v>642</v>
      </c>
      <c r="B3017" s="112"/>
      <c r="C3017" s="111"/>
      <c r="D3017" s="111"/>
    </row>
    <row r="3018" spans="1:4" s="91" customFormat="1" x14ac:dyDescent="0.2">
      <c r="A3018" s="109" t="s">
        <v>242</v>
      </c>
      <c r="B3018" s="112"/>
      <c r="C3018" s="111"/>
      <c r="D3018" s="111"/>
    </row>
    <row r="3019" spans="1:4" s="91" customFormat="1" x14ac:dyDescent="0.2">
      <c r="A3019" s="109" t="s">
        <v>404</v>
      </c>
      <c r="B3019" s="112"/>
      <c r="C3019" s="111"/>
      <c r="D3019" s="111"/>
    </row>
    <row r="3020" spans="1:4" s="91" customFormat="1" x14ac:dyDescent="0.2">
      <c r="A3020" s="109" t="s">
        <v>525</v>
      </c>
      <c r="B3020" s="112"/>
      <c r="C3020" s="111"/>
      <c r="D3020" s="111"/>
    </row>
    <row r="3021" spans="1:4" s="91" customFormat="1" x14ac:dyDescent="0.2">
      <c r="A3021" s="109"/>
      <c r="B3021" s="140"/>
      <c r="C3021" s="128"/>
      <c r="D3021" s="128"/>
    </row>
    <row r="3022" spans="1:4" s="91" customFormat="1" x14ac:dyDescent="0.2">
      <c r="A3022" s="107">
        <v>410000</v>
      </c>
      <c r="B3022" s="108" t="s">
        <v>87</v>
      </c>
      <c r="C3022" s="106">
        <f t="shared" ref="C3022" si="814">C3023+C3028</f>
        <v>1307200</v>
      </c>
      <c r="D3022" s="106">
        <f t="shared" ref="D3022" si="815">D3023+D3028</f>
        <v>0</v>
      </c>
    </row>
    <row r="3023" spans="1:4" s="91" customFormat="1" x14ac:dyDescent="0.2">
      <c r="A3023" s="107">
        <v>411000</v>
      </c>
      <c r="B3023" s="108" t="s">
        <v>200</v>
      </c>
      <c r="C3023" s="106">
        <f t="shared" ref="C3023" si="816">SUM(C3024:C3027)</f>
        <v>1142400</v>
      </c>
      <c r="D3023" s="106">
        <f t="shared" ref="D3023" si="817">SUM(D3024:D3027)</f>
        <v>0</v>
      </c>
    </row>
    <row r="3024" spans="1:4" s="91" customFormat="1" x14ac:dyDescent="0.2">
      <c r="A3024" s="109">
        <v>411100</v>
      </c>
      <c r="B3024" s="110" t="s">
        <v>88</v>
      </c>
      <c r="C3024" s="119">
        <v>1079400</v>
      </c>
      <c r="D3024" s="119">
        <v>0</v>
      </c>
    </row>
    <row r="3025" spans="1:4" s="91" customFormat="1" ht="40.5" x14ac:dyDescent="0.2">
      <c r="A3025" s="109">
        <v>411200</v>
      </c>
      <c r="B3025" s="110" t="s">
        <v>213</v>
      </c>
      <c r="C3025" s="119">
        <v>19000</v>
      </c>
      <c r="D3025" s="119">
        <v>0</v>
      </c>
    </row>
    <row r="3026" spans="1:4" s="91" customFormat="1" ht="40.5" x14ac:dyDescent="0.2">
      <c r="A3026" s="109">
        <v>411300</v>
      </c>
      <c r="B3026" s="110" t="s">
        <v>89</v>
      </c>
      <c r="C3026" s="119">
        <v>24000</v>
      </c>
      <c r="D3026" s="119">
        <v>0</v>
      </c>
    </row>
    <row r="3027" spans="1:4" s="91" customFormat="1" x14ac:dyDescent="0.2">
      <c r="A3027" s="109">
        <v>411400</v>
      </c>
      <c r="B3027" s="110" t="s">
        <v>90</v>
      </c>
      <c r="C3027" s="119">
        <v>19999.999999999996</v>
      </c>
      <c r="D3027" s="119">
        <v>0</v>
      </c>
    </row>
    <row r="3028" spans="1:4" s="91" customFormat="1" x14ac:dyDescent="0.2">
      <c r="A3028" s="107">
        <v>412000</v>
      </c>
      <c r="B3028" s="112" t="s">
        <v>205</v>
      </c>
      <c r="C3028" s="106">
        <f>SUM(C3029:C3039)</f>
        <v>164800</v>
      </c>
      <c r="D3028" s="106">
        <f>SUM(D3029:D3039)</f>
        <v>0</v>
      </c>
    </row>
    <row r="3029" spans="1:4" s="91" customFormat="1" x14ac:dyDescent="0.2">
      <c r="A3029" s="109">
        <v>412100</v>
      </c>
      <c r="B3029" s="110" t="s">
        <v>91</v>
      </c>
      <c r="C3029" s="119">
        <v>58000</v>
      </c>
      <c r="D3029" s="119">
        <v>0</v>
      </c>
    </row>
    <row r="3030" spans="1:4" s="91" customFormat="1" ht="40.5" x14ac:dyDescent="0.2">
      <c r="A3030" s="109">
        <v>412200</v>
      </c>
      <c r="B3030" s="110" t="s">
        <v>214</v>
      </c>
      <c r="C3030" s="119">
        <v>42000</v>
      </c>
      <c r="D3030" s="119">
        <v>0</v>
      </c>
    </row>
    <row r="3031" spans="1:4" s="91" customFormat="1" x14ac:dyDescent="0.2">
      <c r="A3031" s="109">
        <v>412300</v>
      </c>
      <c r="B3031" s="110" t="s">
        <v>92</v>
      </c>
      <c r="C3031" s="119">
        <v>14000</v>
      </c>
      <c r="D3031" s="119">
        <v>0</v>
      </c>
    </row>
    <row r="3032" spans="1:4" s="91" customFormat="1" x14ac:dyDescent="0.2">
      <c r="A3032" s="109">
        <v>412500</v>
      </c>
      <c r="B3032" s="110" t="s">
        <v>94</v>
      </c>
      <c r="C3032" s="119">
        <v>7000</v>
      </c>
      <c r="D3032" s="119">
        <v>0</v>
      </c>
    </row>
    <row r="3033" spans="1:4" s="91" customFormat="1" x14ac:dyDescent="0.2">
      <c r="A3033" s="109">
        <v>412600</v>
      </c>
      <c r="B3033" s="110" t="s">
        <v>215</v>
      </c>
      <c r="C3033" s="119">
        <v>14000</v>
      </c>
      <c r="D3033" s="119">
        <v>0</v>
      </c>
    </row>
    <row r="3034" spans="1:4" s="91" customFormat="1" x14ac:dyDescent="0.2">
      <c r="A3034" s="109">
        <v>412700</v>
      </c>
      <c r="B3034" s="110" t="s">
        <v>202</v>
      </c>
      <c r="C3034" s="119">
        <v>15000</v>
      </c>
      <c r="D3034" s="119">
        <v>0</v>
      </c>
    </row>
    <row r="3035" spans="1:4" s="91" customFormat="1" x14ac:dyDescent="0.2">
      <c r="A3035" s="109">
        <v>412900</v>
      </c>
      <c r="B3035" s="114" t="s">
        <v>526</v>
      </c>
      <c r="C3035" s="119">
        <v>500</v>
      </c>
      <c r="D3035" s="119">
        <v>0</v>
      </c>
    </row>
    <row r="3036" spans="1:4" s="91" customFormat="1" x14ac:dyDescent="0.2">
      <c r="A3036" s="109">
        <v>412900</v>
      </c>
      <c r="B3036" s="114" t="s">
        <v>294</v>
      </c>
      <c r="C3036" s="119">
        <v>7999.9999999999991</v>
      </c>
      <c r="D3036" s="119">
        <v>0</v>
      </c>
    </row>
    <row r="3037" spans="1:4" s="91" customFormat="1" x14ac:dyDescent="0.2">
      <c r="A3037" s="109">
        <v>412900</v>
      </c>
      <c r="B3037" s="114" t="s">
        <v>311</v>
      </c>
      <c r="C3037" s="119">
        <v>800</v>
      </c>
      <c r="D3037" s="119">
        <v>0</v>
      </c>
    </row>
    <row r="3038" spans="1:4" s="91" customFormat="1" ht="40.5" x14ac:dyDescent="0.2">
      <c r="A3038" s="109">
        <v>412900</v>
      </c>
      <c r="B3038" s="114" t="s">
        <v>312</v>
      </c>
      <c r="C3038" s="119">
        <v>3000</v>
      </c>
      <c r="D3038" s="119">
        <v>0</v>
      </c>
    </row>
    <row r="3039" spans="1:4" s="91" customFormat="1" ht="40.5" x14ac:dyDescent="0.2">
      <c r="A3039" s="109">
        <v>412900</v>
      </c>
      <c r="B3039" s="114" t="s">
        <v>313</v>
      </c>
      <c r="C3039" s="119">
        <v>2500</v>
      </c>
      <c r="D3039" s="119">
        <v>0</v>
      </c>
    </row>
    <row r="3040" spans="1:4" s="91" customFormat="1" x14ac:dyDescent="0.2">
      <c r="A3040" s="107">
        <v>510000</v>
      </c>
      <c r="B3040" s="112" t="s">
        <v>151</v>
      </c>
      <c r="C3040" s="106">
        <f>C3041+0</f>
        <v>3000</v>
      </c>
      <c r="D3040" s="106">
        <f>D3041+0</f>
        <v>0</v>
      </c>
    </row>
    <row r="3041" spans="1:4" s="91" customFormat="1" x14ac:dyDescent="0.2">
      <c r="A3041" s="107">
        <v>511000</v>
      </c>
      <c r="B3041" s="112" t="s">
        <v>152</v>
      </c>
      <c r="C3041" s="106">
        <f t="shared" ref="C3041" si="818">SUM(C3042:C3042)</f>
        <v>3000</v>
      </c>
      <c r="D3041" s="106">
        <f t="shared" ref="D3041" si="819">SUM(D3042:D3042)</f>
        <v>0</v>
      </c>
    </row>
    <row r="3042" spans="1:4" s="91" customFormat="1" x14ac:dyDescent="0.2">
      <c r="A3042" s="109">
        <v>511300</v>
      </c>
      <c r="B3042" s="110" t="s">
        <v>155</v>
      </c>
      <c r="C3042" s="119">
        <v>3000</v>
      </c>
      <c r="D3042" s="119">
        <v>0</v>
      </c>
    </row>
    <row r="3043" spans="1:4" s="116" customFormat="1" x14ac:dyDescent="0.2">
      <c r="A3043" s="107">
        <v>630000</v>
      </c>
      <c r="B3043" s="112" t="s">
        <v>190</v>
      </c>
      <c r="C3043" s="106">
        <f>0+C3044</f>
        <v>37999.999999999971</v>
      </c>
      <c r="D3043" s="106">
        <f>0+D3044</f>
        <v>0</v>
      </c>
    </row>
    <row r="3044" spans="1:4" s="116" customFormat="1" ht="40.5" x14ac:dyDescent="0.2">
      <c r="A3044" s="107">
        <v>638000</v>
      </c>
      <c r="B3044" s="112" t="s">
        <v>126</v>
      </c>
      <c r="C3044" s="106">
        <f t="shared" ref="C3044" si="820">C3045</f>
        <v>37999.999999999971</v>
      </c>
      <c r="D3044" s="106">
        <f t="shared" ref="D3044" si="821">D3045</f>
        <v>0</v>
      </c>
    </row>
    <row r="3045" spans="1:4" s="91" customFormat="1" x14ac:dyDescent="0.2">
      <c r="A3045" s="109">
        <v>638100</v>
      </c>
      <c r="B3045" s="110" t="s">
        <v>195</v>
      </c>
      <c r="C3045" s="119">
        <v>37999.999999999971</v>
      </c>
      <c r="D3045" s="119">
        <v>0</v>
      </c>
    </row>
    <row r="3046" spans="1:4" s="91" customFormat="1" x14ac:dyDescent="0.2">
      <c r="A3046" s="150"/>
      <c r="B3046" s="144" t="s">
        <v>229</v>
      </c>
      <c r="C3046" s="148">
        <f>C3022+C3040+C3043</f>
        <v>1348200</v>
      </c>
      <c r="D3046" s="148">
        <f>D3022+D3040+D3043</f>
        <v>0</v>
      </c>
    </row>
    <row r="3047" spans="1:4" s="91" customFormat="1" x14ac:dyDescent="0.2">
      <c r="A3047" s="127"/>
      <c r="B3047" s="105"/>
      <c r="C3047" s="128"/>
      <c r="D3047" s="128"/>
    </row>
    <row r="3048" spans="1:4" s="91" customFormat="1" x14ac:dyDescent="0.2">
      <c r="A3048" s="104"/>
      <c r="B3048" s="105"/>
      <c r="C3048" s="111"/>
      <c r="D3048" s="111"/>
    </row>
    <row r="3049" spans="1:4" s="91" customFormat="1" x14ac:dyDescent="0.2">
      <c r="A3049" s="109" t="s">
        <v>643</v>
      </c>
      <c r="B3049" s="112"/>
      <c r="C3049" s="111"/>
      <c r="D3049" s="111"/>
    </row>
    <row r="3050" spans="1:4" s="91" customFormat="1" x14ac:dyDescent="0.2">
      <c r="A3050" s="109" t="s">
        <v>242</v>
      </c>
      <c r="B3050" s="112"/>
      <c r="C3050" s="111"/>
      <c r="D3050" s="111"/>
    </row>
    <row r="3051" spans="1:4" s="91" customFormat="1" x14ac:dyDescent="0.2">
      <c r="A3051" s="109" t="s">
        <v>405</v>
      </c>
      <c r="B3051" s="112"/>
      <c r="C3051" s="111"/>
      <c r="D3051" s="111"/>
    </row>
    <row r="3052" spans="1:4" s="91" customFormat="1" x14ac:dyDescent="0.2">
      <c r="A3052" s="109" t="s">
        <v>525</v>
      </c>
      <c r="B3052" s="112"/>
      <c r="C3052" s="111"/>
      <c r="D3052" s="111"/>
    </row>
    <row r="3053" spans="1:4" s="91" customFormat="1" x14ac:dyDescent="0.2">
      <c r="A3053" s="109"/>
      <c r="B3053" s="140"/>
      <c r="C3053" s="128"/>
      <c r="D3053" s="128"/>
    </row>
    <row r="3054" spans="1:4" s="91" customFormat="1" x14ac:dyDescent="0.2">
      <c r="A3054" s="107">
        <v>410000</v>
      </c>
      <c r="B3054" s="108" t="s">
        <v>87</v>
      </c>
      <c r="C3054" s="106">
        <f t="shared" ref="C3054" si="822">C3055+C3060+C3077+C3075</f>
        <v>3009700</v>
      </c>
      <c r="D3054" s="106">
        <f t="shared" ref="D3054" si="823">D3055+D3060+D3077+D3075</f>
        <v>0</v>
      </c>
    </row>
    <row r="3055" spans="1:4" s="91" customFormat="1" x14ac:dyDescent="0.2">
      <c r="A3055" s="107">
        <v>411000</v>
      </c>
      <c r="B3055" s="108" t="s">
        <v>200</v>
      </c>
      <c r="C3055" s="106">
        <f t="shared" ref="C3055" si="824">SUM(C3056:C3059)</f>
        <v>1429000</v>
      </c>
      <c r="D3055" s="106">
        <f t="shared" ref="D3055" si="825">SUM(D3056:D3059)</f>
        <v>0</v>
      </c>
    </row>
    <row r="3056" spans="1:4" s="91" customFormat="1" x14ac:dyDescent="0.2">
      <c r="A3056" s="109">
        <v>411100</v>
      </c>
      <c r="B3056" s="110" t="s">
        <v>88</v>
      </c>
      <c r="C3056" s="119">
        <v>1340000</v>
      </c>
      <c r="D3056" s="119">
        <v>0</v>
      </c>
    </row>
    <row r="3057" spans="1:4" s="91" customFormat="1" ht="40.5" x14ac:dyDescent="0.2">
      <c r="A3057" s="109">
        <v>411200</v>
      </c>
      <c r="B3057" s="110" t="s">
        <v>213</v>
      </c>
      <c r="C3057" s="119">
        <v>30300</v>
      </c>
      <c r="D3057" s="119">
        <v>0</v>
      </c>
    </row>
    <row r="3058" spans="1:4" s="91" customFormat="1" ht="40.5" x14ac:dyDescent="0.2">
      <c r="A3058" s="109">
        <v>411300</v>
      </c>
      <c r="B3058" s="110" t="s">
        <v>89</v>
      </c>
      <c r="C3058" s="119">
        <v>38100</v>
      </c>
      <c r="D3058" s="119">
        <v>0</v>
      </c>
    </row>
    <row r="3059" spans="1:4" s="91" customFormat="1" x14ac:dyDescent="0.2">
      <c r="A3059" s="109">
        <v>411400</v>
      </c>
      <c r="B3059" s="110" t="s">
        <v>90</v>
      </c>
      <c r="C3059" s="119">
        <v>20600</v>
      </c>
      <c r="D3059" s="119">
        <v>0</v>
      </c>
    </row>
    <row r="3060" spans="1:4" s="91" customFormat="1" x14ac:dyDescent="0.2">
      <c r="A3060" s="107">
        <v>412000</v>
      </c>
      <c r="B3060" s="112" t="s">
        <v>205</v>
      </c>
      <c r="C3060" s="106">
        <f t="shared" ref="C3060" si="826">SUM(C3061:C3074)</f>
        <v>1028799.9999999998</v>
      </c>
      <c r="D3060" s="106">
        <f t="shared" ref="D3060" si="827">SUM(D3061:D3074)</f>
        <v>0</v>
      </c>
    </row>
    <row r="3061" spans="1:4" s="91" customFormat="1" x14ac:dyDescent="0.2">
      <c r="A3061" s="109">
        <v>412100</v>
      </c>
      <c r="B3061" s="110" t="s">
        <v>91</v>
      </c>
      <c r="C3061" s="119">
        <v>4500</v>
      </c>
      <c r="D3061" s="119">
        <v>0</v>
      </c>
    </row>
    <row r="3062" spans="1:4" s="91" customFormat="1" ht="40.5" x14ac:dyDescent="0.2">
      <c r="A3062" s="109">
        <v>412200</v>
      </c>
      <c r="B3062" s="110" t="s">
        <v>214</v>
      </c>
      <c r="C3062" s="119">
        <v>26900</v>
      </c>
      <c r="D3062" s="119">
        <v>0</v>
      </c>
    </row>
    <row r="3063" spans="1:4" s="91" customFormat="1" x14ac:dyDescent="0.2">
      <c r="A3063" s="109">
        <v>412300</v>
      </c>
      <c r="B3063" s="110" t="s">
        <v>92</v>
      </c>
      <c r="C3063" s="119">
        <v>19400</v>
      </c>
      <c r="D3063" s="119">
        <v>0</v>
      </c>
    </row>
    <row r="3064" spans="1:4" s="91" customFormat="1" x14ac:dyDescent="0.2">
      <c r="A3064" s="109">
        <v>412500</v>
      </c>
      <c r="B3064" s="110" t="s">
        <v>94</v>
      </c>
      <c r="C3064" s="119">
        <v>13000</v>
      </c>
      <c r="D3064" s="119">
        <v>0</v>
      </c>
    </row>
    <row r="3065" spans="1:4" s="91" customFormat="1" x14ac:dyDescent="0.2">
      <c r="A3065" s="109">
        <v>412600</v>
      </c>
      <c r="B3065" s="110" t="s">
        <v>215</v>
      </c>
      <c r="C3065" s="119">
        <v>45000</v>
      </c>
      <c r="D3065" s="119">
        <v>0</v>
      </c>
    </row>
    <row r="3066" spans="1:4" s="91" customFormat="1" x14ac:dyDescent="0.2">
      <c r="A3066" s="109">
        <v>412700</v>
      </c>
      <c r="B3066" s="110" t="s">
        <v>202</v>
      </c>
      <c r="C3066" s="119">
        <v>20500</v>
      </c>
      <c r="D3066" s="119">
        <v>0</v>
      </c>
    </row>
    <row r="3067" spans="1:4" s="91" customFormat="1" x14ac:dyDescent="0.2">
      <c r="A3067" s="109">
        <v>412900</v>
      </c>
      <c r="B3067" s="110" t="s">
        <v>526</v>
      </c>
      <c r="C3067" s="119">
        <v>800</v>
      </c>
      <c r="D3067" s="119">
        <v>0</v>
      </c>
    </row>
    <row r="3068" spans="1:4" s="91" customFormat="1" x14ac:dyDescent="0.2">
      <c r="A3068" s="109">
        <v>412900</v>
      </c>
      <c r="B3068" s="114" t="s">
        <v>294</v>
      </c>
      <c r="C3068" s="119">
        <v>52500</v>
      </c>
      <c r="D3068" s="119">
        <v>0</v>
      </c>
    </row>
    <row r="3069" spans="1:4" s="91" customFormat="1" x14ac:dyDescent="0.2">
      <c r="A3069" s="109">
        <v>412900</v>
      </c>
      <c r="B3069" s="114" t="s">
        <v>311</v>
      </c>
      <c r="C3069" s="119">
        <v>2000</v>
      </c>
      <c r="D3069" s="119">
        <v>0</v>
      </c>
    </row>
    <row r="3070" spans="1:4" s="91" customFormat="1" ht="40.5" x14ac:dyDescent="0.2">
      <c r="A3070" s="109">
        <v>412900</v>
      </c>
      <c r="B3070" s="114" t="s">
        <v>312</v>
      </c>
      <c r="C3070" s="119">
        <v>1999.9999999999998</v>
      </c>
      <c r="D3070" s="119">
        <v>0</v>
      </c>
    </row>
    <row r="3071" spans="1:4" s="91" customFormat="1" ht="40.5" x14ac:dyDescent="0.2">
      <c r="A3071" s="109">
        <v>412900</v>
      </c>
      <c r="B3071" s="114" t="s">
        <v>313</v>
      </c>
      <c r="C3071" s="119">
        <v>2700</v>
      </c>
      <c r="D3071" s="119">
        <v>0</v>
      </c>
    </row>
    <row r="3072" spans="1:4" s="91" customFormat="1" x14ac:dyDescent="0.2">
      <c r="A3072" s="109">
        <v>412900</v>
      </c>
      <c r="B3072" s="110" t="s">
        <v>296</v>
      </c>
      <c r="C3072" s="119">
        <v>2000</v>
      </c>
      <c r="D3072" s="119">
        <v>0</v>
      </c>
    </row>
    <row r="3073" spans="1:4" s="91" customFormat="1" x14ac:dyDescent="0.2">
      <c r="A3073" s="109">
        <v>412900</v>
      </c>
      <c r="B3073" s="114" t="s">
        <v>644</v>
      </c>
      <c r="C3073" s="119">
        <v>637499.99999999977</v>
      </c>
      <c r="D3073" s="119">
        <v>0</v>
      </c>
    </row>
    <row r="3074" spans="1:4" s="91" customFormat="1" x14ac:dyDescent="0.2">
      <c r="A3074" s="109">
        <v>412900</v>
      </c>
      <c r="B3074" s="114" t="s">
        <v>301</v>
      </c>
      <c r="C3074" s="119">
        <v>200000</v>
      </c>
      <c r="D3074" s="119">
        <v>0</v>
      </c>
    </row>
    <row r="3075" spans="1:4" s="116" customFormat="1" x14ac:dyDescent="0.2">
      <c r="A3075" s="107">
        <v>415000</v>
      </c>
      <c r="B3075" s="108" t="s">
        <v>50</v>
      </c>
      <c r="C3075" s="106">
        <f t="shared" ref="C3075" si="828">C3076</f>
        <v>551000</v>
      </c>
      <c r="D3075" s="106">
        <f t="shared" ref="D3075" si="829">D3076</f>
        <v>0</v>
      </c>
    </row>
    <row r="3076" spans="1:4" s="91" customFormat="1" x14ac:dyDescent="0.2">
      <c r="A3076" s="109">
        <v>415200</v>
      </c>
      <c r="B3076" s="114" t="s">
        <v>259</v>
      </c>
      <c r="C3076" s="119">
        <v>551000</v>
      </c>
      <c r="D3076" s="119">
        <v>0</v>
      </c>
    </row>
    <row r="3077" spans="1:4" s="116" customFormat="1" ht="40.5" x14ac:dyDescent="0.2">
      <c r="A3077" s="107">
        <v>418000</v>
      </c>
      <c r="B3077" s="112" t="s">
        <v>209</v>
      </c>
      <c r="C3077" s="106">
        <f t="shared" ref="C3077" si="830">C3078</f>
        <v>900</v>
      </c>
      <c r="D3077" s="106">
        <f t="shared" ref="D3077" si="831">D3078</f>
        <v>0</v>
      </c>
    </row>
    <row r="3078" spans="1:4" s="91" customFormat="1" x14ac:dyDescent="0.2">
      <c r="A3078" s="109">
        <v>418400</v>
      </c>
      <c r="B3078" s="110" t="s">
        <v>146</v>
      </c>
      <c r="C3078" s="119">
        <v>900</v>
      </c>
      <c r="D3078" s="119">
        <v>0</v>
      </c>
    </row>
    <row r="3079" spans="1:4" s="91" customFormat="1" x14ac:dyDescent="0.2">
      <c r="A3079" s="107">
        <v>510000</v>
      </c>
      <c r="B3079" s="112" t="s">
        <v>151</v>
      </c>
      <c r="C3079" s="106">
        <f>C3080+C3082</f>
        <v>8500</v>
      </c>
      <c r="D3079" s="106">
        <f>D3080+D3082</f>
        <v>0</v>
      </c>
    </row>
    <row r="3080" spans="1:4" s="91" customFormat="1" x14ac:dyDescent="0.2">
      <c r="A3080" s="107">
        <v>511000</v>
      </c>
      <c r="B3080" s="112" t="s">
        <v>152</v>
      </c>
      <c r="C3080" s="106">
        <f>SUM(C3081:C3081)</f>
        <v>6000</v>
      </c>
      <c r="D3080" s="106">
        <f>SUM(D3081:D3081)</f>
        <v>0</v>
      </c>
    </row>
    <row r="3081" spans="1:4" s="91" customFormat="1" x14ac:dyDescent="0.2">
      <c r="A3081" s="109">
        <v>511300</v>
      </c>
      <c r="B3081" s="110" t="s">
        <v>155</v>
      </c>
      <c r="C3081" s="119">
        <v>6000</v>
      </c>
      <c r="D3081" s="119">
        <v>0</v>
      </c>
    </row>
    <row r="3082" spans="1:4" s="116" customFormat="1" ht="40.5" x14ac:dyDescent="0.2">
      <c r="A3082" s="107">
        <v>516000</v>
      </c>
      <c r="B3082" s="112" t="s">
        <v>162</v>
      </c>
      <c r="C3082" s="106">
        <f t="shared" ref="C3082" si="832">C3083</f>
        <v>2500</v>
      </c>
      <c r="D3082" s="106">
        <f t="shared" ref="D3082" si="833">D3083</f>
        <v>0</v>
      </c>
    </row>
    <row r="3083" spans="1:4" s="91" customFormat="1" x14ac:dyDescent="0.2">
      <c r="A3083" s="109">
        <v>516100</v>
      </c>
      <c r="B3083" s="110" t="s">
        <v>162</v>
      </c>
      <c r="C3083" s="119">
        <v>2500</v>
      </c>
      <c r="D3083" s="119">
        <v>0</v>
      </c>
    </row>
    <row r="3084" spans="1:4" s="116" customFormat="1" x14ac:dyDescent="0.2">
      <c r="A3084" s="107">
        <v>630000</v>
      </c>
      <c r="B3084" s="112" t="s">
        <v>190</v>
      </c>
      <c r="C3084" s="106">
        <f>0+C3085</f>
        <v>15000</v>
      </c>
      <c r="D3084" s="106">
        <f>0+D3085</f>
        <v>0</v>
      </c>
    </row>
    <row r="3085" spans="1:4" s="116" customFormat="1" ht="40.5" x14ac:dyDescent="0.2">
      <c r="A3085" s="107">
        <v>638000</v>
      </c>
      <c r="B3085" s="112" t="s">
        <v>126</v>
      </c>
      <c r="C3085" s="106">
        <f t="shared" ref="C3085" si="834">+C3086</f>
        <v>15000</v>
      </c>
      <c r="D3085" s="106">
        <f t="shared" ref="D3085" si="835">+D3086</f>
        <v>0</v>
      </c>
    </row>
    <row r="3086" spans="1:4" s="91" customFormat="1" x14ac:dyDescent="0.2">
      <c r="A3086" s="109">
        <v>638100</v>
      </c>
      <c r="B3086" s="110" t="s">
        <v>195</v>
      </c>
      <c r="C3086" s="119">
        <v>15000</v>
      </c>
      <c r="D3086" s="119">
        <v>0</v>
      </c>
    </row>
    <row r="3087" spans="1:4" s="91" customFormat="1" x14ac:dyDescent="0.2">
      <c r="A3087" s="98"/>
      <c r="B3087" s="144" t="s">
        <v>229</v>
      </c>
      <c r="C3087" s="148">
        <f>C3054+C3079+0+C3084</f>
        <v>3033200</v>
      </c>
      <c r="D3087" s="148">
        <f>D3054+D3079+0+D3084</f>
        <v>0</v>
      </c>
    </row>
    <row r="3088" spans="1:4" s="91" customFormat="1" x14ac:dyDescent="0.2">
      <c r="A3088" s="101"/>
      <c r="B3088" s="105"/>
      <c r="C3088" s="128"/>
      <c r="D3088" s="128"/>
    </row>
    <row r="3089" spans="1:4" s="91" customFormat="1" x14ac:dyDescent="0.2">
      <c r="A3089" s="104"/>
      <c r="B3089" s="105"/>
      <c r="C3089" s="111"/>
      <c r="D3089" s="111"/>
    </row>
    <row r="3090" spans="1:4" s="91" customFormat="1" x14ac:dyDescent="0.2">
      <c r="A3090" s="109" t="s">
        <v>645</v>
      </c>
      <c r="B3090" s="112"/>
      <c r="C3090" s="111"/>
      <c r="D3090" s="111"/>
    </row>
    <row r="3091" spans="1:4" s="91" customFormat="1" x14ac:dyDescent="0.2">
      <c r="A3091" s="109" t="s">
        <v>242</v>
      </c>
      <c r="B3091" s="112"/>
      <c r="C3091" s="111"/>
      <c r="D3091" s="111"/>
    </row>
    <row r="3092" spans="1:4" s="91" customFormat="1" x14ac:dyDescent="0.2">
      <c r="A3092" s="109" t="s">
        <v>406</v>
      </c>
      <c r="B3092" s="112"/>
      <c r="C3092" s="111"/>
      <c r="D3092" s="111"/>
    </row>
    <row r="3093" spans="1:4" s="91" customFormat="1" x14ac:dyDescent="0.2">
      <c r="A3093" s="109" t="s">
        <v>525</v>
      </c>
      <c r="B3093" s="112"/>
      <c r="C3093" s="111"/>
      <c r="D3093" s="111"/>
    </row>
    <row r="3094" spans="1:4" s="91" customFormat="1" x14ac:dyDescent="0.2">
      <c r="A3094" s="109"/>
      <c r="B3094" s="140"/>
      <c r="C3094" s="128"/>
      <c r="D3094" s="128"/>
    </row>
    <row r="3095" spans="1:4" s="91" customFormat="1" x14ac:dyDescent="0.2">
      <c r="A3095" s="107">
        <v>410000</v>
      </c>
      <c r="B3095" s="108" t="s">
        <v>87</v>
      </c>
      <c r="C3095" s="106">
        <f t="shared" ref="C3095" si="836">C3096+C3101</f>
        <v>706100</v>
      </c>
      <c r="D3095" s="106">
        <f t="shared" ref="D3095" si="837">D3096+D3101</f>
        <v>0</v>
      </c>
    </row>
    <row r="3096" spans="1:4" s="91" customFormat="1" x14ac:dyDescent="0.2">
      <c r="A3096" s="107">
        <v>411000</v>
      </c>
      <c r="B3096" s="108" t="s">
        <v>200</v>
      </c>
      <c r="C3096" s="106">
        <f t="shared" ref="C3096" si="838">SUM(C3097:C3100)</f>
        <v>590400</v>
      </c>
      <c r="D3096" s="106">
        <f t="shared" ref="D3096" si="839">SUM(D3097:D3100)</f>
        <v>0</v>
      </c>
    </row>
    <row r="3097" spans="1:4" s="91" customFormat="1" x14ac:dyDescent="0.2">
      <c r="A3097" s="109">
        <v>411100</v>
      </c>
      <c r="B3097" s="110" t="s">
        <v>88</v>
      </c>
      <c r="C3097" s="119">
        <v>545000</v>
      </c>
      <c r="D3097" s="119">
        <v>0</v>
      </c>
    </row>
    <row r="3098" spans="1:4" s="91" customFormat="1" ht="40.5" x14ac:dyDescent="0.2">
      <c r="A3098" s="109">
        <v>411200</v>
      </c>
      <c r="B3098" s="110" t="s">
        <v>213</v>
      </c>
      <c r="C3098" s="119">
        <v>28300</v>
      </c>
      <c r="D3098" s="119">
        <v>0</v>
      </c>
    </row>
    <row r="3099" spans="1:4" s="91" customFormat="1" ht="40.5" x14ac:dyDescent="0.2">
      <c r="A3099" s="109">
        <v>411300</v>
      </c>
      <c r="B3099" s="110" t="s">
        <v>89</v>
      </c>
      <c r="C3099" s="119">
        <v>13100</v>
      </c>
      <c r="D3099" s="119">
        <v>0</v>
      </c>
    </row>
    <row r="3100" spans="1:4" s="91" customFormat="1" x14ac:dyDescent="0.2">
      <c r="A3100" s="109">
        <v>411400</v>
      </c>
      <c r="B3100" s="110" t="s">
        <v>90</v>
      </c>
      <c r="C3100" s="119">
        <v>4000.0000000000005</v>
      </c>
      <c r="D3100" s="119">
        <v>0</v>
      </c>
    </row>
    <row r="3101" spans="1:4" s="91" customFormat="1" x14ac:dyDescent="0.2">
      <c r="A3101" s="107">
        <v>412000</v>
      </c>
      <c r="B3101" s="112" t="s">
        <v>205</v>
      </c>
      <c r="C3101" s="106">
        <f>SUM(C3102:C3113)</f>
        <v>115700</v>
      </c>
      <c r="D3101" s="106">
        <f>SUM(D3102:D3113)</f>
        <v>0</v>
      </c>
    </row>
    <row r="3102" spans="1:4" s="91" customFormat="1" x14ac:dyDescent="0.2">
      <c r="A3102" s="117">
        <v>412100</v>
      </c>
      <c r="B3102" s="110" t="s">
        <v>91</v>
      </c>
      <c r="C3102" s="119">
        <v>57000</v>
      </c>
      <c r="D3102" s="119">
        <v>0</v>
      </c>
    </row>
    <row r="3103" spans="1:4" s="91" customFormat="1" ht="40.5" x14ac:dyDescent="0.2">
      <c r="A3103" s="109">
        <v>412200</v>
      </c>
      <c r="B3103" s="110" t="s">
        <v>214</v>
      </c>
      <c r="C3103" s="119">
        <v>28000</v>
      </c>
      <c r="D3103" s="119">
        <v>0</v>
      </c>
    </row>
    <row r="3104" spans="1:4" s="91" customFormat="1" x14ac:dyDescent="0.2">
      <c r="A3104" s="109">
        <v>412300</v>
      </c>
      <c r="B3104" s="110" t="s">
        <v>92</v>
      </c>
      <c r="C3104" s="119">
        <v>2500</v>
      </c>
      <c r="D3104" s="119">
        <v>0</v>
      </c>
    </row>
    <row r="3105" spans="1:4" s="91" customFormat="1" x14ac:dyDescent="0.2">
      <c r="A3105" s="109">
        <v>412500</v>
      </c>
      <c r="B3105" s="110" t="s">
        <v>94</v>
      </c>
      <c r="C3105" s="119">
        <v>4000</v>
      </c>
      <c r="D3105" s="119">
        <v>0</v>
      </c>
    </row>
    <row r="3106" spans="1:4" s="91" customFormat="1" x14ac:dyDescent="0.2">
      <c r="A3106" s="109">
        <v>412600</v>
      </c>
      <c r="B3106" s="110" t="s">
        <v>215</v>
      </c>
      <c r="C3106" s="119">
        <v>7000</v>
      </c>
      <c r="D3106" s="119">
        <v>0</v>
      </c>
    </row>
    <row r="3107" spans="1:4" s="91" customFormat="1" x14ac:dyDescent="0.2">
      <c r="A3107" s="109">
        <v>412700</v>
      </c>
      <c r="B3107" s="110" t="s">
        <v>202</v>
      </c>
      <c r="C3107" s="119">
        <v>12000</v>
      </c>
      <c r="D3107" s="119">
        <v>0</v>
      </c>
    </row>
    <row r="3108" spans="1:4" s="91" customFormat="1" x14ac:dyDescent="0.2">
      <c r="A3108" s="109">
        <v>412900</v>
      </c>
      <c r="B3108" s="114" t="s">
        <v>526</v>
      </c>
      <c r="C3108" s="119">
        <v>300</v>
      </c>
      <c r="D3108" s="119">
        <v>0</v>
      </c>
    </row>
    <row r="3109" spans="1:4" s="91" customFormat="1" x14ac:dyDescent="0.2">
      <c r="A3109" s="109">
        <v>412900</v>
      </c>
      <c r="B3109" s="114" t="s">
        <v>294</v>
      </c>
      <c r="C3109" s="119">
        <v>500</v>
      </c>
      <c r="D3109" s="119">
        <v>0</v>
      </c>
    </row>
    <row r="3110" spans="1:4" s="91" customFormat="1" x14ac:dyDescent="0.2">
      <c r="A3110" s="109">
        <v>412900</v>
      </c>
      <c r="B3110" s="114" t="s">
        <v>311</v>
      </c>
      <c r="C3110" s="119">
        <v>400</v>
      </c>
      <c r="D3110" s="119">
        <v>0</v>
      </c>
    </row>
    <row r="3111" spans="1:4" s="91" customFormat="1" ht="40.5" x14ac:dyDescent="0.2">
      <c r="A3111" s="109">
        <v>412900</v>
      </c>
      <c r="B3111" s="114" t="s">
        <v>312</v>
      </c>
      <c r="C3111" s="119">
        <v>1800</v>
      </c>
      <c r="D3111" s="119">
        <v>0</v>
      </c>
    </row>
    <row r="3112" spans="1:4" s="91" customFormat="1" ht="40.5" x14ac:dyDescent="0.2">
      <c r="A3112" s="109">
        <v>412900</v>
      </c>
      <c r="B3112" s="114" t="s">
        <v>313</v>
      </c>
      <c r="C3112" s="119">
        <v>1200</v>
      </c>
      <c r="D3112" s="119">
        <v>0</v>
      </c>
    </row>
    <row r="3113" spans="1:4" s="91" customFormat="1" x14ac:dyDescent="0.2">
      <c r="A3113" s="109">
        <v>412900</v>
      </c>
      <c r="B3113" s="110" t="s">
        <v>296</v>
      </c>
      <c r="C3113" s="119">
        <v>1000</v>
      </c>
      <c r="D3113" s="119">
        <v>0</v>
      </c>
    </row>
    <row r="3114" spans="1:4" s="91" customFormat="1" x14ac:dyDescent="0.2">
      <c r="A3114" s="107">
        <v>510000</v>
      </c>
      <c r="B3114" s="112" t="s">
        <v>151</v>
      </c>
      <c r="C3114" s="106">
        <f>C3115+C3117</f>
        <v>4000</v>
      </c>
      <c r="D3114" s="106">
        <f>D3115+D3117</f>
        <v>0</v>
      </c>
    </row>
    <row r="3115" spans="1:4" s="91" customFormat="1" x14ac:dyDescent="0.2">
      <c r="A3115" s="107">
        <v>511000</v>
      </c>
      <c r="B3115" s="112" t="s">
        <v>152</v>
      </c>
      <c r="C3115" s="106">
        <f>SUM(C3116:C3116)</f>
        <v>3000</v>
      </c>
      <c r="D3115" s="106">
        <f>SUM(D3116:D3116)</f>
        <v>0</v>
      </c>
    </row>
    <row r="3116" spans="1:4" s="91" customFormat="1" x14ac:dyDescent="0.2">
      <c r="A3116" s="117">
        <v>511300</v>
      </c>
      <c r="B3116" s="110" t="s">
        <v>155</v>
      </c>
      <c r="C3116" s="119">
        <v>3000</v>
      </c>
      <c r="D3116" s="119">
        <v>0</v>
      </c>
    </row>
    <row r="3117" spans="1:4" s="116" customFormat="1" ht="40.5" x14ac:dyDescent="0.2">
      <c r="A3117" s="107">
        <v>516000</v>
      </c>
      <c r="B3117" s="112" t="s">
        <v>162</v>
      </c>
      <c r="C3117" s="106">
        <f t="shared" ref="C3117" si="840">C3118</f>
        <v>1000</v>
      </c>
      <c r="D3117" s="106">
        <f t="shared" ref="D3117" si="841">D3118</f>
        <v>0</v>
      </c>
    </row>
    <row r="3118" spans="1:4" s="91" customFormat="1" x14ac:dyDescent="0.2">
      <c r="A3118" s="109">
        <v>516100</v>
      </c>
      <c r="B3118" s="110" t="s">
        <v>162</v>
      </c>
      <c r="C3118" s="119">
        <v>1000</v>
      </c>
      <c r="D3118" s="119">
        <v>0</v>
      </c>
    </row>
    <row r="3119" spans="1:4" s="91" customFormat="1" x14ac:dyDescent="0.2">
      <c r="A3119" s="150"/>
      <c r="B3119" s="144" t="s">
        <v>229</v>
      </c>
      <c r="C3119" s="148">
        <f>C3095+C3114+0</f>
        <v>710100</v>
      </c>
      <c r="D3119" s="148">
        <f>D3095+D3114+0</f>
        <v>0</v>
      </c>
    </row>
    <row r="3120" spans="1:4" s="91" customFormat="1" x14ac:dyDescent="0.2">
      <c r="A3120" s="153"/>
      <c r="B3120" s="112"/>
      <c r="C3120" s="111"/>
      <c r="D3120" s="111"/>
    </row>
    <row r="3121" spans="1:4" s="91" customFormat="1" x14ac:dyDescent="0.2">
      <c r="A3121" s="104"/>
      <c r="B3121" s="105"/>
      <c r="C3121" s="111"/>
      <c r="D3121" s="111"/>
    </row>
    <row r="3122" spans="1:4" s="91" customFormat="1" x14ac:dyDescent="0.2">
      <c r="A3122" s="109" t="s">
        <v>646</v>
      </c>
      <c r="B3122" s="112"/>
      <c r="C3122" s="111"/>
      <c r="D3122" s="111"/>
    </row>
    <row r="3123" spans="1:4" s="91" customFormat="1" x14ac:dyDescent="0.2">
      <c r="A3123" s="109" t="s">
        <v>242</v>
      </c>
      <c r="B3123" s="112"/>
      <c r="C3123" s="111"/>
      <c r="D3123" s="111"/>
    </row>
    <row r="3124" spans="1:4" s="91" customFormat="1" x14ac:dyDescent="0.2">
      <c r="A3124" s="109" t="s">
        <v>407</v>
      </c>
      <c r="B3124" s="112"/>
      <c r="C3124" s="111"/>
      <c r="D3124" s="111"/>
    </row>
    <row r="3125" spans="1:4" s="91" customFormat="1" x14ac:dyDescent="0.2">
      <c r="A3125" s="109" t="s">
        <v>525</v>
      </c>
      <c r="B3125" s="112"/>
      <c r="C3125" s="111"/>
      <c r="D3125" s="111"/>
    </row>
    <row r="3126" spans="1:4" s="91" customFormat="1" x14ac:dyDescent="0.2">
      <c r="A3126" s="109"/>
      <c r="B3126" s="140"/>
      <c r="C3126" s="128"/>
      <c r="D3126" s="128"/>
    </row>
    <row r="3127" spans="1:4" s="91" customFormat="1" x14ac:dyDescent="0.2">
      <c r="A3127" s="107">
        <v>410000</v>
      </c>
      <c r="B3127" s="108" t="s">
        <v>87</v>
      </c>
      <c r="C3127" s="106">
        <f t="shared" ref="C3127" si="842">C3128+C3133</f>
        <v>1029300</v>
      </c>
      <c r="D3127" s="106">
        <f t="shared" ref="D3127" si="843">D3128+D3133</f>
        <v>0</v>
      </c>
    </row>
    <row r="3128" spans="1:4" s="91" customFormat="1" x14ac:dyDescent="0.2">
      <c r="A3128" s="107">
        <v>411000</v>
      </c>
      <c r="B3128" s="108" t="s">
        <v>200</v>
      </c>
      <c r="C3128" s="106">
        <f t="shared" ref="C3128" si="844">SUM(C3129:C3132)</f>
        <v>948400</v>
      </c>
      <c r="D3128" s="106">
        <f t="shared" ref="D3128" si="845">SUM(D3129:D3132)</f>
        <v>0</v>
      </c>
    </row>
    <row r="3129" spans="1:4" s="91" customFormat="1" x14ac:dyDescent="0.2">
      <c r="A3129" s="109">
        <v>411100</v>
      </c>
      <c r="B3129" s="110" t="s">
        <v>88</v>
      </c>
      <c r="C3129" s="119">
        <v>860000</v>
      </c>
      <c r="D3129" s="119">
        <v>0</v>
      </c>
    </row>
    <row r="3130" spans="1:4" s="91" customFormat="1" ht="40.5" x14ac:dyDescent="0.2">
      <c r="A3130" s="109">
        <v>411200</v>
      </c>
      <c r="B3130" s="110" t="s">
        <v>213</v>
      </c>
      <c r="C3130" s="119">
        <v>44000</v>
      </c>
      <c r="D3130" s="119">
        <v>0</v>
      </c>
    </row>
    <row r="3131" spans="1:4" s="91" customFormat="1" ht="40.5" x14ac:dyDescent="0.2">
      <c r="A3131" s="109">
        <v>411300</v>
      </c>
      <c r="B3131" s="110" t="s">
        <v>89</v>
      </c>
      <c r="C3131" s="119">
        <v>19200</v>
      </c>
      <c r="D3131" s="119">
        <v>0</v>
      </c>
    </row>
    <row r="3132" spans="1:4" s="91" customFormat="1" x14ac:dyDescent="0.2">
      <c r="A3132" s="109">
        <v>411400</v>
      </c>
      <c r="B3132" s="110" t="s">
        <v>90</v>
      </c>
      <c r="C3132" s="119">
        <v>25200.000000000033</v>
      </c>
      <c r="D3132" s="119">
        <v>0</v>
      </c>
    </row>
    <row r="3133" spans="1:4" s="91" customFormat="1" x14ac:dyDescent="0.2">
      <c r="A3133" s="107">
        <v>412000</v>
      </c>
      <c r="B3133" s="112" t="s">
        <v>205</v>
      </c>
      <c r="C3133" s="106">
        <f>SUM(C3134:C3143)</f>
        <v>80900</v>
      </c>
      <c r="D3133" s="106">
        <f>SUM(D3134:D3143)</f>
        <v>0</v>
      </c>
    </row>
    <row r="3134" spans="1:4" s="91" customFormat="1" ht="40.5" x14ac:dyDescent="0.2">
      <c r="A3134" s="109">
        <v>412200</v>
      </c>
      <c r="B3134" s="110" t="s">
        <v>214</v>
      </c>
      <c r="C3134" s="119">
        <v>37500</v>
      </c>
      <c r="D3134" s="119">
        <v>0</v>
      </c>
    </row>
    <row r="3135" spans="1:4" s="91" customFormat="1" x14ac:dyDescent="0.2">
      <c r="A3135" s="109">
        <v>412300</v>
      </c>
      <c r="B3135" s="110" t="s">
        <v>92</v>
      </c>
      <c r="C3135" s="119">
        <v>12000</v>
      </c>
      <c r="D3135" s="119">
        <v>0</v>
      </c>
    </row>
    <row r="3136" spans="1:4" s="91" customFormat="1" x14ac:dyDescent="0.2">
      <c r="A3136" s="109">
        <v>412500</v>
      </c>
      <c r="B3136" s="110" t="s">
        <v>94</v>
      </c>
      <c r="C3136" s="119">
        <v>7000</v>
      </c>
      <c r="D3136" s="119">
        <v>0</v>
      </c>
    </row>
    <row r="3137" spans="1:4" s="91" customFormat="1" x14ac:dyDescent="0.2">
      <c r="A3137" s="109">
        <v>412600</v>
      </c>
      <c r="B3137" s="110" t="s">
        <v>215</v>
      </c>
      <c r="C3137" s="119">
        <v>3500</v>
      </c>
      <c r="D3137" s="119">
        <v>0</v>
      </c>
    </row>
    <row r="3138" spans="1:4" s="91" customFormat="1" x14ac:dyDescent="0.2">
      <c r="A3138" s="109">
        <v>412700</v>
      </c>
      <c r="B3138" s="110" t="s">
        <v>202</v>
      </c>
      <c r="C3138" s="119">
        <v>3000</v>
      </c>
      <c r="D3138" s="119">
        <v>0</v>
      </c>
    </row>
    <row r="3139" spans="1:4" s="91" customFormat="1" x14ac:dyDescent="0.2">
      <c r="A3139" s="109">
        <v>412900</v>
      </c>
      <c r="B3139" s="114" t="s">
        <v>294</v>
      </c>
      <c r="C3139" s="119">
        <v>8300.0000000000036</v>
      </c>
      <c r="D3139" s="119">
        <v>0</v>
      </c>
    </row>
    <row r="3140" spans="1:4" s="91" customFormat="1" x14ac:dyDescent="0.2">
      <c r="A3140" s="109">
        <v>412900</v>
      </c>
      <c r="B3140" s="114" t="s">
        <v>311</v>
      </c>
      <c r="C3140" s="119">
        <v>700</v>
      </c>
      <c r="D3140" s="119">
        <v>0</v>
      </c>
    </row>
    <row r="3141" spans="1:4" s="91" customFormat="1" ht="40.5" x14ac:dyDescent="0.2">
      <c r="A3141" s="109">
        <v>412900</v>
      </c>
      <c r="B3141" s="114" t="s">
        <v>312</v>
      </c>
      <c r="C3141" s="119">
        <v>3000</v>
      </c>
      <c r="D3141" s="119">
        <v>0</v>
      </c>
    </row>
    <row r="3142" spans="1:4" s="91" customFormat="1" ht="40.5" x14ac:dyDescent="0.2">
      <c r="A3142" s="109">
        <v>412900</v>
      </c>
      <c r="B3142" s="114" t="s">
        <v>313</v>
      </c>
      <c r="C3142" s="119">
        <v>1999.9999999999998</v>
      </c>
      <c r="D3142" s="119">
        <v>0</v>
      </c>
    </row>
    <row r="3143" spans="1:4" s="91" customFormat="1" x14ac:dyDescent="0.2">
      <c r="A3143" s="109">
        <v>412900</v>
      </c>
      <c r="B3143" s="110" t="s">
        <v>296</v>
      </c>
      <c r="C3143" s="119">
        <v>3899.9999999999982</v>
      </c>
      <c r="D3143" s="119">
        <v>0</v>
      </c>
    </row>
    <row r="3144" spans="1:4" s="116" customFormat="1" x14ac:dyDescent="0.2">
      <c r="A3144" s="107">
        <v>510000</v>
      </c>
      <c r="B3144" s="112" t="s">
        <v>151</v>
      </c>
      <c r="C3144" s="106">
        <f t="shared" ref="C3144" si="846">C3145</f>
        <v>2000</v>
      </c>
      <c r="D3144" s="106">
        <f t="shared" ref="D3144" si="847">D3145</f>
        <v>0</v>
      </c>
    </row>
    <row r="3145" spans="1:4" s="116" customFormat="1" x14ac:dyDescent="0.2">
      <c r="A3145" s="107">
        <v>511000</v>
      </c>
      <c r="B3145" s="112" t="s">
        <v>152</v>
      </c>
      <c r="C3145" s="106">
        <f>C3146+0</f>
        <v>2000</v>
      </c>
      <c r="D3145" s="106">
        <f>D3146+0</f>
        <v>0</v>
      </c>
    </row>
    <row r="3146" spans="1:4" s="91" customFormat="1" x14ac:dyDescent="0.2">
      <c r="A3146" s="117">
        <v>511300</v>
      </c>
      <c r="B3146" s="110" t="s">
        <v>155</v>
      </c>
      <c r="C3146" s="119">
        <v>2000</v>
      </c>
      <c r="D3146" s="119">
        <v>0</v>
      </c>
    </row>
    <row r="3147" spans="1:4" s="116" customFormat="1" x14ac:dyDescent="0.2">
      <c r="A3147" s="107">
        <v>630000</v>
      </c>
      <c r="B3147" s="112" t="s">
        <v>190</v>
      </c>
      <c r="C3147" s="106">
        <f>C3148+C3150</f>
        <v>21200</v>
      </c>
      <c r="D3147" s="106">
        <f>D3148+D3150</f>
        <v>2000</v>
      </c>
    </row>
    <row r="3148" spans="1:4" s="116" customFormat="1" x14ac:dyDescent="0.2">
      <c r="A3148" s="107">
        <v>631000</v>
      </c>
      <c r="B3148" s="112" t="s">
        <v>125</v>
      </c>
      <c r="C3148" s="106">
        <f>0+C3149</f>
        <v>0</v>
      </c>
      <c r="D3148" s="106">
        <f>0+D3149</f>
        <v>2000</v>
      </c>
    </row>
    <row r="3149" spans="1:4" s="91" customFormat="1" x14ac:dyDescent="0.2">
      <c r="A3149" s="117">
        <v>631200</v>
      </c>
      <c r="B3149" s="110" t="s">
        <v>193</v>
      </c>
      <c r="C3149" s="119">
        <v>0</v>
      </c>
      <c r="D3149" s="111">
        <v>2000</v>
      </c>
    </row>
    <row r="3150" spans="1:4" s="116" customFormat="1" ht="40.5" x14ac:dyDescent="0.2">
      <c r="A3150" s="107">
        <v>638000</v>
      </c>
      <c r="B3150" s="112" t="s">
        <v>126</v>
      </c>
      <c r="C3150" s="106">
        <f t="shared" ref="C3150" si="848">C3151</f>
        <v>21200</v>
      </c>
      <c r="D3150" s="106">
        <f t="shared" ref="D3150" si="849">D3151</f>
        <v>0</v>
      </c>
    </row>
    <row r="3151" spans="1:4" s="91" customFormat="1" x14ac:dyDescent="0.2">
      <c r="A3151" s="109">
        <v>638100</v>
      </c>
      <c r="B3151" s="110" t="s">
        <v>195</v>
      </c>
      <c r="C3151" s="119">
        <v>21200</v>
      </c>
      <c r="D3151" s="119">
        <v>0</v>
      </c>
    </row>
    <row r="3152" spans="1:4" s="91" customFormat="1" x14ac:dyDescent="0.2">
      <c r="A3152" s="150"/>
      <c r="B3152" s="144" t="s">
        <v>229</v>
      </c>
      <c r="C3152" s="148">
        <f>C3127+C3144+C3147</f>
        <v>1052500</v>
      </c>
      <c r="D3152" s="148">
        <f>D3127+D3144+D3147</f>
        <v>2000</v>
      </c>
    </row>
    <row r="3153" spans="1:4" s="91" customFormat="1" x14ac:dyDescent="0.2">
      <c r="A3153" s="127"/>
      <c r="B3153" s="105"/>
      <c r="C3153" s="128"/>
      <c r="D3153" s="128"/>
    </row>
    <row r="3154" spans="1:4" s="91" customFormat="1" x14ac:dyDescent="0.2">
      <c r="A3154" s="104"/>
      <c r="B3154" s="105"/>
      <c r="C3154" s="128"/>
      <c r="D3154" s="128"/>
    </row>
    <row r="3155" spans="1:4" s="91" customFormat="1" x14ac:dyDescent="0.2">
      <c r="A3155" s="109" t="s">
        <v>647</v>
      </c>
      <c r="B3155" s="112"/>
      <c r="C3155" s="111"/>
      <c r="D3155" s="111"/>
    </row>
    <row r="3156" spans="1:4" s="91" customFormat="1" x14ac:dyDescent="0.2">
      <c r="A3156" s="109" t="s">
        <v>242</v>
      </c>
      <c r="B3156" s="112"/>
      <c r="C3156" s="111"/>
      <c r="D3156" s="111"/>
    </row>
    <row r="3157" spans="1:4" s="91" customFormat="1" x14ac:dyDescent="0.2">
      <c r="A3157" s="109" t="s">
        <v>408</v>
      </c>
      <c r="B3157" s="112"/>
      <c r="C3157" s="111"/>
      <c r="D3157" s="111"/>
    </row>
    <row r="3158" spans="1:4" s="91" customFormat="1" x14ac:dyDescent="0.2">
      <c r="A3158" s="109" t="s">
        <v>525</v>
      </c>
      <c r="B3158" s="112"/>
      <c r="C3158" s="111"/>
      <c r="D3158" s="111"/>
    </row>
    <row r="3159" spans="1:4" s="91" customFormat="1" x14ac:dyDescent="0.2">
      <c r="A3159" s="109"/>
      <c r="B3159" s="140"/>
      <c r="C3159" s="128"/>
      <c r="D3159" s="128"/>
    </row>
    <row r="3160" spans="1:4" s="91" customFormat="1" x14ac:dyDescent="0.2">
      <c r="A3160" s="107">
        <v>410000</v>
      </c>
      <c r="B3160" s="108" t="s">
        <v>87</v>
      </c>
      <c r="C3160" s="106">
        <f t="shared" ref="C3160" si="850">C3161+C3166</f>
        <v>2416700</v>
      </c>
      <c r="D3160" s="106">
        <f t="shared" ref="D3160" si="851">D3161+D3166</f>
        <v>0</v>
      </c>
    </row>
    <row r="3161" spans="1:4" s="91" customFormat="1" x14ac:dyDescent="0.2">
      <c r="A3161" s="107">
        <v>411000</v>
      </c>
      <c r="B3161" s="108" t="s">
        <v>200</v>
      </c>
      <c r="C3161" s="106">
        <f t="shared" ref="C3161" si="852">SUM(C3162:C3165)</f>
        <v>2150700</v>
      </c>
      <c r="D3161" s="106">
        <f t="shared" ref="D3161" si="853">SUM(D3162:D3165)</f>
        <v>0</v>
      </c>
    </row>
    <row r="3162" spans="1:4" s="91" customFormat="1" x14ac:dyDescent="0.2">
      <c r="A3162" s="109">
        <v>411100</v>
      </c>
      <c r="B3162" s="110" t="s">
        <v>88</v>
      </c>
      <c r="C3162" s="119">
        <v>1990000</v>
      </c>
      <c r="D3162" s="119">
        <v>0</v>
      </c>
    </row>
    <row r="3163" spans="1:4" s="91" customFormat="1" ht="40.5" x14ac:dyDescent="0.2">
      <c r="A3163" s="109">
        <v>411200</v>
      </c>
      <c r="B3163" s="110" t="s">
        <v>213</v>
      </c>
      <c r="C3163" s="119">
        <v>87000</v>
      </c>
      <c r="D3163" s="119">
        <v>0</v>
      </c>
    </row>
    <row r="3164" spans="1:4" s="91" customFormat="1" ht="40.5" x14ac:dyDescent="0.2">
      <c r="A3164" s="109">
        <v>411300</v>
      </c>
      <c r="B3164" s="110" t="s">
        <v>89</v>
      </c>
      <c r="C3164" s="119">
        <v>60000</v>
      </c>
      <c r="D3164" s="119">
        <v>0</v>
      </c>
    </row>
    <row r="3165" spans="1:4" s="91" customFormat="1" x14ac:dyDescent="0.2">
      <c r="A3165" s="109">
        <v>411400</v>
      </c>
      <c r="B3165" s="110" t="s">
        <v>90</v>
      </c>
      <c r="C3165" s="119">
        <v>13700</v>
      </c>
      <c r="D3165" s="119">
        <v>0</v>
      </c>
    </row>
    <row r="3166" spans="1:4" s="91" customFormat="1" x14ac:dyDescent="0.2">
      <c r="A3166" s="107">
        <v>412000</v>
      </c>
      <c r="B3166" s="112" t="s">
        <v>205</v>
      </c>
      <c r="C3166" s="106">
        <f>SUM(C3167:C3174)</f>
        <v>266000</v>
      </c>
      <c r="D3166" s="106">
        <f>SUM(D3167:D3174)</f>
        <v>0</v>
      </c>
    </row>
    <row r="3167" spans="1:4" s="91" customFormat="1" ht="40.5" x14ac:dyDescent="0.2">
      <c r="A3167" s="109">
        <v>412200</v>
      </c>
      <c r="B3167" s="110" t="s">
        <v>214</v>
      </c>
      <c r="C3167" s="119">
        <v>190000</v>
      </c>
      <c r="D3167" s="119">
        <v>0</v>
      </c>
    </row>
    <row r="3168" spans="1:4" s="91" customFormat="1" x14ac:dyDescent="0.2">
      <c r="A3168" s="109">
        <v>412300</v>
      </c>
      <c r="B3168" s="110" t="s">
        <v>92</v>
      </c>
      <c r="C3168" s="119">
        <v>30000</v>
      </c>
      <c r="D3168" s="119">
        <v>0</v>
      </c>
    </row>
    <row r="3169" spans="1:4" s="91" customFormat="1" x14ac:dyDescent="0.2">
      <c r="A3169" s="109">
        <v>412500</v>
      </c>
      <c r="B3169" s="110" t="s">
        <v>94</v>
      </c>
      <c r="C3169" s="119">
        <v>6000</v>
      </c>
      <c r="D3169" s="119">
        <v>0</v>
      </c>
    </row>
    <row r="3170" spans="1:4" s="91" customFormat="1" x14ac:dyDescent="0.2">
      <c r="A3170" s="109">
        <v>412600</v>
      </c>
      <c r="B3170" s="110" t="s">
        <v>215</v>
      </c>
      <c r="C3170" s="119">
        <v>3999.9999999999995</v>
      </c>
      <c r="D3170" s="119">
        <v>0</v>
      </c>
    </row>
    <row r="3171" spans="1:4" s="91" customFormat="1" x14ac:dyDescent="0.2">
      <c r="A3171" s="109">
        <v>412700</v>
      </c>
      <c r="B3171" s="110" t="s">
        <v>202</v>
      </c>
      <c r="C3171" s="119">
        <v>6000</v>
      </c>
      <c r="D3171" s="119">
        <v>0</v>
      </c>
    </row>
    <row r="3172" spans="1:4" s="91" customFormat="1" x14ac:dyDescent="0.2">
      <c r="A3172" s="109">
        <v>412900</v>
      </c>
      <c r="B3172" s="114" t="s">
        <v>294</v>
      </c>
      <c r="C3172" s="119">
        <v>24000</v>
      </c>
      <c r="D3172" s="119">
        <v>0</v>
      </c>
    </row>
    <row r="3173" spans="1:4" s="91" customFormat="1" ht="40.5" x14ac:dyDescent="0.2">
      <c r="A3173" s="109">
        <v>412900</v>
      </c>
      <c r="B3173" s="114" t="s">
        <v>313</v>
      </c>
      <c r="C3173" s="119">
        <v>5000</v>
      </c>
      <c r="D3173" s="119">
        <v>0</v>
      </c>
    </row>
    <row r="3174" spans="1:4" s="91" customFormat="1" x14ac:dyDescent="0.2">
      <c r="A3174" s="109">
        <v>412900</v>
      </c>
      <c r="B3174" s="110" t="s">
        <v>296</v>
      </c>
      <c r="C3174" s="119">
        <v>1000</v>
      </c>
      <c r="D3174" s="119">
        <v>0</v>
      </c>
    </row>
    <row r="3175" spans="1:4" s="91" customFormat="1" x14ac:dyDescent="0.2">
      <c r="A3175" s="107">
        <v>510000</v>
      </c>
      <c r="B3175" s="112" t="s">
        <v>151</v>
      </c>
      <c r="C3175" s="106">
        <f t="shared" ref="C3175" si="854">C3176</f>
        <v>10000</v>
      </c>
      <c r="D3175" s="106">
        <f t="shared" ref="D3175" si="855">D3176</f>
        <v>0</v>
      </c>
    </row>
    <row r="3176" spans="1:4" s="91" customFormat="1" x14ac:dyDescent="0.2">
      <c r="A3176" s="107">
        <v>511000</v>
      </c>
      <c r="B3176" s="112" t="s">
        <v>152</v>
      </c>
      <c r="C3176" s="106">
        <f>SUM(C3177:C3177)</f>
        <v>10000</v>
      </c>
      <c r="D3176" s="106">
        <f>SUM(D3177:D3177)</f>
        <v>0</v>
      </c>
    </row>
    <row r="3177" spans="1:4" s="91" customFormat="1" x14ac:dyDescent="0.2">
      <c r="A3177" s="109">
        <v>511300</v>
      </c>
      <c r="B3177" s="110" t="s">
        <v>155</v>
      </c>
      <c r="C3177" s="119">
        <v>10000</v>
      </c>
      <c r="D3177" s="119">
        <v>0</v>
      </c>
    </row>
    <row r="3178" spans="1:4" s="116" customFormat="1" x14ac:dyDescent="0.2">
      <c r="A3178" s="107">
        <v>630000</v>
      </c>
      <c r="B3178" s="112" t="s">
        <v>190</v>
      </c>
      <c r="C3178" s="106">
        <f t="shared" ref="C3178" si="856">C3179+C3182</f>
        <v>46099.999999999993</v>
      </c>
      <c r="D3178" s="106">
        <f t="shared" ref="D3178" si="857">D3179+D3182</f>
        <v>8500000</v>
      </c>
    </row>
    <row r="3179" spans="1:4" s="116" customFormat="1" x14ac:dyDescent="0.2">
      <c r="A3179" s="107">
        <v>631000</v>
      </c>
      <c r="B3179" s="112" t="s">
        <v>125</v>
      </c>
      <c r="C3179" s="106">
        <f t="shared" ref="C3179" si="858">C3181</f>
        <v>6100</v>
      </c>
      <c r="D3179" s="106">
        <f>D3181+D3180</f>
        <v>8500000</v>
      </c>
    </row>
    <row r="3180" spans="1:4" s="91" customFormat="1" x14ac:dyDescent="0.2">
      <c r="A3180" s="117">
        <v>631200</v>
      </c>
      <c r="B3180" s="110" t="s">
        <v>193</v>
      </c>
      <c r="C3180" s="119">
        <v>0</v>
      </c>
      <c r="D3180" s="111">
        <v>8500000</v>
      </c>
    </row>
    <row r="3181" spans="1:4" s="91" customFormat="1" x14ac:dyDescent="0.2">
      <c r="A3181" s="117">
        <v>631900</v>
      </c>
      <c r="B3181" s="110" t="s">
        <v>328</v>
      </c>
      <c r="C3181" s="119">
        <v>6100</v>
      </c>
      <c r="D3181" s="119">
        <v>0</v>
      </c>
    </row>
    <row r="3182" spans="1:4" s="116" customFormat="1" ht="40.5" x14ac:dyDescent="0.2">
      <c r="A3182" s="107">
        <v>638000</v>
      </c>
      <c r="B3182" s="112" t="s">
        <v>126</v>
      </c>
      <c r="C3182" s="106">
        <f t="shared" ref="C3182" si="859">C3183</f>
        <v>39999.999999999993</v>
      </c>
      <c r="D3182" s="106">
        <f t="shared" ref="D3182" si="860">D3183</f>
        <v>0</v>
      </c>
    </row>
    <row r="3183" spans="1:4" s="91" customFormat="1" x14ac:dyDescent="0.2">
      <c r="A3183" s="109">
        <v>638100</v>
      </c>
      <c r="B3183" s="110" t="s">
        <v>195</v>
      </c>
      <c r="C3183" s="119">
        <v>39999.999999999993</v>
      </c>
      <c r="D3183" s="119">
        <v>0</v>
      </c>
    </row>
    <row r="3184" spans="1:4" s="91" customFormat="1" x14ac:dyDescent="0.2">
      <c r="A3184" s="150"/>
      <c r="B3184" s="144" t="s">
        <v>229</v>
      </c>
      <c r="C3184" s="148">
        <f>C3160+C3175+C3178</f>
        <v>2472800</v>
      </c>
      <c r="D3184" s="148">
        <f>D3160+D3175+D3178</f>
        <v>8500000</v>
      </c>
    </row>
    <row r="3185" spans="1:4" s="91" customFormat="1" x14ac:dyDescent="0.2">
      <c r="A3185" s="104"/>
      <c r="B3185" s="110"/>
      <c r="C3185" s="111"/>
      <c r="D3185" s="111"/>
    </row>
    <row r="3186" spans="1:4" s="91" customFormat="1" x14ac:dyDescent="0.2">
      <c r="A3186" s="104"/>
      <c r="B3186" s="105"/>
      <c r="C3186" s="128"/>
      <c r="D3186" s="128"/>
    </row>
    <row r="3187" spans="1:4" s="91" customFormat="1" x14ac:dyDescent="0.2">
      <c r="A3187" s="109" t="s">
        <v>648</v>
      </c>
      <c r="B3187" s="112"/>
      <c r="C3187" s="111"/>
      <c r="D3187" s="111"/>
    </row>
    <row r="3188" spans="1:4" s="91" customFormat="1" x14ac:dyDescent="0.2">
      <c r="A3188" s="109" t="s">
        <v>242</v>
      </c>
      <c r="B3188" s="112"/>
      <c r="C3188" s="111"/>
      <c r="D3188" s="111"/>
    </row>
    <row r="3189" spans="1:4" s="91" customFormat="1" x14ac:dyDescent="0.2">
      <c r="A3189" s="109" t="s">
        <v>409</v>
      </c>
      <c r="B3189" s="112"/>
      <c r="C3189" s="111"/>
      <c r="D3189" s="111"/>
    </row>
    <row r="3190" spans="1:4" s="91" customFormat="1" x14ac:dyDescent="0.2">
      <c r="A3190" s="109" t="s">
        <v>525</v>
      </c>
      <c r="B3190" s="112"/>
      <c r="C3190" s="111"/>
      <c r="D3190" s="111"/>
    </row>
    <row r="3191" spans="1:4" s="91" customFormat="1" x14ac:dyDescent="0.2">
      <c r="A3191" s="109"/>
      <c r="B3191" s="140"/>
      <c r="C3191" s="128"/>
      <c r="D3191" s="128"/>
    </row>
    <row r="3192" spans="1:4" s="91" customFormat="1" x14ac:dyDescent="0.2">
      <c r="A3192" s="107">
        <v>410000</v>
      </c>
      <c r="B3192" s="108" t="s">
        <v>87</v>
      </c>
      <c r="C3192" s="106">
        <f t="shared" ref="C3192" si="861">C3193+C3198+C3211</f>
        <v>949300</v>
      </c>
      <c r="D3192" s="106">
        <f t="shared" ref="D3192" si="862">D3193+D3198+D3211</f>
        <v>0</v>
      </c>
    </row>
    <row r="3193" spans="1:4" s="91" customFormat="1" x14ac:dyDescent="0.2">
      <c r="A3193" s="107">
        <v>411000</v>
      </c>
      <c r="B3193" s="108" t="s">
        <v>200</v>
      </c>
      <c r="C3193" s="106">
        <f t="shared" ref="C3193" si="863">SUM(C3194:C3197)</f>
        <v>720100</v>
      </c>
      <c r="D3193" s="106">
        <f t="shared" ref="D3193" si="864">SUM(D3194:D3197)</f>
        <v>0</v>
      </c>
    </row>
    <row r="3194" spans="1:4" s="91" customFormat="1" x14ac:dyDescent="0.2">
      <c r="A3194" s="109">
        <v>411100</v>
      </c>
      <c r="B3194" s="110" t="s">
        <v>88</v>
      </c>
      <c r="C3194" s="119">
        <v>665000</v>
      </c>
      <c r="D3194" s="119">
        <v>0</v>
      </c>
    </row>
    <row r="3195" spans="1:4" s="91" customFormat="1" ht="40.5" x14ac:dyDescent="0.2">
      <c r="A3195" s="109">
        <v>411200</v>
      </c>
      <c r="B3195" s="110" t="s">
        <v>213</v>
      </c>
      <c r="C3195" s="119">
        <v>36600</v>
      </c>
      <c r="D3195" s="119">
        <v>0</v>
      </c>
    </row>
    <row r="3196" spans="1:4" s="91" customFormat="1" ht="40.5" x14ac:dyDescent="0.2">
      <c r="A3196" s="109">
        <v>411300</v>
      </c>
      <c r="B3196" s="110" t="s">
        <v>89</v>
      </c>
      <c r="C3196" s="119">
        <v>9500</v>
      </c>
      <c r="D3196" s="119">
        <v>0</v>
      </c>
    </row>
    <row r="3197" spans="1:4" s="91" customFormat="1" x14ac:dyDescent="0.2">
      <c r="A3197" s="109">
        <v>411400</v>
      </c>
      <c r="B3197" s="110" t="s">
        <v>90</v>
      </c>
      <c r="C3197" s="119">
        <v>9000</v>
      </c>
      <c r="D3197" s="119">
        <v>0</v>
      </c>
    </row>
    <row r="3198" spans="1:4" s="91" customFormat="1" x14ac:dyDescent="0.2">
      <c r="A3198" s="107">
        <v>412000</v>
      </c>
      <c r="B3198" s="112" t="s">
        <v>205</v>
      </c>
      <c r="C3198" s="106">
        <f t="shared" ref="C3198" si="865">SUM(C3199:C3210)</f>
        <v>228699.99999999997</v>
      </c>
      <c r="D3198" s="106">
        <f t="shared" ref="D3198" si="866">SUM(D3199:D3210)</f>
        <v>0</v>
      </c>
    </row>
    <row r="3199" spans="1:4" s="91" customFormat="1" x14ac:dyDescent="0.2">
      <c r="A3199" s="109">
        <v>412100</v>
      </c>
      <c r="B3199" s="110" t="s">
        <v>91</v>
      </c>
      <c r="C3199" s="119">
        <v>94599.999999999985</v>
      </c>
      <c r="D3199" s="119">
        <v>0</v>
      </c>
    </row>
    <row r="3200" spans="1:4" s="91" customFormat="1" ht="40.5" x14ac:dyDescent="0.2">
      <c r="A3200" s="109">
        <v>412200</v>
      </c>
      <c r="B3200" s="110" t="s">
        <v>214</v>
      </c>
      <c r="C3200" s="119">
        <v>85999.999999999985</v>
      </c>
      <c r="D3200" s="119">
        <v>0</v>
      </c>
    </row>
    <row r="3201" spans="1:4" s="91" customFormat="1" x14ac:dyDescent="0.2">
      <c r="A3201" s="109">
        <v>412300</v>
      </c>
      <c r="B3201" s="110" t="s">
        <v>92</v>
      </c>
      <c r="C3201" s="119">
        <v>15000</v>
      </c>
      <c r="D3201" s="119">
        <v>0</v>
      </c>
    </row>
    <row r="3202" spans="1:4" s="91" customFormat="1" x14ac:dyDescent="0.2">
      <c r="A3202" s="109">
        <v>412500</v>
      </c>
      <c r="B3202" s="110" t="s">
        <v>94</v>
      </c>
      <c r="C3202" s="119">
        <v>3999.9999999999995</v>
      </c>
      <c r="D3202" s="119">
        <v>0</v>
      </c>
    </row>
    <row r="3203" spans="1:4" s="91" customFormat="1" x14ac:dyDescent="0.2">
      <c r="A3203" s="109">
        <v>412600</v>
      </c>
      <c r="B3203" s="110" t="s">
        <v>215</v>
      </c>
      <c r="C3203" s="119">
        <v>3999.9999999999995</v>
      </c>
      <c r="D3203" s="119">
        <v>0</v>
      </c>
    </row>
    <row r="3204" spans="1:4" s="91" customFormat="1" x14ac:dyDescent="0.2">
      <c r="A3204" s="109">
        <v>412700</v>
      </c>
      <c r="B3204" s="110" t="s">
        <v>202</v>
      </c>
      <c r="C3204" s="119">
        <v>15000</v>
      </c>
      <c r="D3204" s="119">
        <v>0</v>
      </c>
    </row>
    <row r="3205" spans="1:4" s="91" customFormat="1" x14ac:dyDescent="0.2">
      <c r="A3205" s="109">
        <v>412900</v>
      </c>
      <c r="B3205" s="114" t="s">
        <v>526</v>
      </c>
      <c r="C3205" s="119">
        <v>900</v>
      </c>
      <c r="D3205" s="119">
        <v>0</v>
      </c>
    </row>
    <row r="3206" spans="1:4" s="91" customFormat="1" x14ac:dyDescent="0.2">
      <c r="A3206" s="109">
        <v>412900</v>
      </c>
      <c r="B3206" s="114" t="s">
        <v>294</v>
      </c>
      <c r="C3206" s="119">
        <v>5800</v>
      </c>
      <c r="D3206" s="119">
        <v>0</v>
      </c>
    </row>
    <row r="3207" spans="1:4" s="91" customFormat="1" x14ac:dyDescent="0.2">
      <c r="A3207" s="109">
        <v>412900</v>
      </c>
      <c r="B3207" s="114" t="s">
        <v>311</v>
      </c>
      <c r="C3207" s="119">
        <v>1000</v>
      </c>
      <c r="D3207" s="119">
        <v>0</v>
      </c>
    </row>
    <row r="3208" spans="1:4" s="91" customFormat="1" ht="40.5" x14ac:dyDescent="0.2">
      <c r="A3208" s="109">
        <v>412900</v>
      </c>
      <c r="B3208" s="114" t="s">
        <v>312</v>
      </c>
      <c r="C3208" s="119">
        <v>799.99999999999989</v>
      </c>
      <c r="D3208" s="119">
        <v>0</v>
      </c>
    </row>
    <row r="3209" spans="1:4" s="91" customFormat="1" ht="40.5" x14ac:dyDescent="0.2">
      <c r="A3209" s="109">
        <v>412900</v>
      </c>
      <c r="B3209" s="114" t="s">
        <v>313</v>
      </c>
      <c r="C3209" s="119">
        <v>1500</v>
      </c>
      <c r="D3209" s="119">
        <v>0</v>
      </c>
    </row>
    <row r="3210" spans="1:4" s="91" customFormat="1" x14ac:dyDescent="0.2">
      <c r="A3210" s="109">
        <v>412900</v>
      </c>
      <c r="B3210" s="110" t="s">
        <v>296</v>
      </c>
      <c r="C3210" s="119">
        <v>100</v>
      </c>
      <c r="D3210" s="119">
        <v>0</v>
      </c>
    </row>
    <row r="3211" spans="1:4" s="116" customFormat="1" x14ac:dyDescent="0.2">
      <c r="A3211" s="107">
        <v>413000</v>
      </c>
      <c r="B3211" s="112" t="s">
        <v>206</v>
      </c>
      <c r="C3211" s="106">
        <f t="shared" ref="C3211" si="867">C3212</f>
        <v>500</v>
      </c>
      <c r="D3211" s="106">
        <f t="shared" ref="D3211" si="868">D3212</f>
        <v>0</v>
      </c>
    </row>
    <row r="3212" spans="1:4" s="91" customFormat="1" x14ac:dyDescent="0.2">
      <c r="A3212" s="109">
        <v>413900</v>
      </c>
      <c r="B3212" s="110" t="s">
        <v>99</v>
      </c>
      <c r="C3212" s="119">
        <v>500</v>
      </c>
      <c r="D3212" s="119">
        <v>0</v>
      </c>
    </row>
    <row r="3213" spans="1:4" s="91" customFormat="1" x14ac:dyDescent="0.2">
      <c r="A3213" s="107">
        <v>510000</v>
      </c>
      <c r="B3213" s="112" t="s">
        <v>151</v>
      </c>
      <c r="C3213" s="106">
        <f>C3214+0</f>
        <v>4400</v>
      </c>
      <c r="D3213" s="106">
        <f>D3214+0</f>
        <v>0</v>
      </c>
    </row>
    <row r="3214" spans="1:4" s="91" customFormat="1" x14ac:dyDescent="0.2">
      <c r="A3214" s="107">
        <v>511000</v>
      </c>
      <c r="B3214" s="112" t="s">
        <v>152</v>
      </c>
      <c r="C3214" s="106">
        <f>SUM(C3215:C3215)</f>
        <v>4400</v>
      </c>
      <c r="D3214" s="106">
        <f>SUM(D3215:D3215)</f>
        <v>0</v>
      </c>
    </row>
    <row r="3215" spans="1:4" s="91" customFormat="1" x14ac:dyDescent="0.2">
      <c r="A3215" s="109">
        <v>511300</v>
      </c>
      <c r="B3215" s="110" t="s">
        <v>155</v>
      </c>
      <c r="C3215" s="119">
        <v>4400</v>
      </c>
      <c r="D3215" s="119">
        <v>0</v>
      </c>
    </row>
    <row r="3216" spans="1:4" s="116" customFormat="1" x14ac:dyDescent="0.2">
      <c r="A3216" s="107">
        <v>630000</v>
      </c>
      <c r="B3216" s="112" t="s">
        <v>190</v>
      </c>
      <c r="C3216" s="106">
        <f>C3217+C3219</f>
        <v>8500</v>
      </c>
      <c r="D3216" s="106">
        <f>D3217+D3219</f>
        <v>1389800</v>
      </c>
    </row>
    <row r="3217" spans="1:4" s="116" customFormat="1" x14ac:dyDescent="0.2">
      <c r="A3217" s="107">
        <v>631000</v>
      </c>
      <c r="B3217" s="112" t="s">
        <v>125</v>
      </c>
      <c r="C3217" s="106">
        <f>0</f>
        <v>0</v>
      </c>
      <c r="D3217" s="106">
        <f>0+D3218</f>
        <v>1389800</v>
      </c>
    </row>
    <row r="3218" spans="1:4" s="91" customFormat="1" x14ac:dyDescent="0.2">
      <c r="A3218" s="117">
        <v>631200</v>
      </c>
      <c r="B3218" s="110" t="s">
        <v>193</v>
      </c>
      <c r="C3218" s="119">
        <v>0</v>
      </c>
      <c r="D3218" s="111">
        <v>1389800</v>
      </c>
    </row>
    <row r="3219" spans="1:4" s="116" customFormat="1" ht="40.5" x14ac:dyDescent="0.2">
      <c r="A3219" s="107">
        <v>638000</v>
      </c>
      <c r="B3219" s="112" t="s">
        <v>126</v>
      </c>
      <c r="C3219" s="106">
        <f t="shared" ref="C3219" si="869">C3220</f>
        <v>8500</v>
      </c>
      <c r="D3219" s="106">
        <f t="shared" ref="D3219" si="870">D3220</f>
        <v>0</v>
      </c>
    </row>
    <row r="3220" spans="1:4" s="91" customFormat="1" x14ac:dyDescent="0.2">
      <c r="A3220" s="109">
        <v>638100</v>
      </c>
      <c r="B3220" s="110" t="s">
        <v>195</v>
      </c>
      <c r="C3220" s="119">
        <v>8500</v>
      </c>
      <c r="D3220" s="119">
        <v>0</v>
      </c>
    </row>
    <row r="3221" spans="1:4" s="91" customFormat="1" x14ac:dyDescent="0.2">
      <c r="A3221" s="150"/>
      <c r="B3221" s="144" t="s">
        <v>229</v>
      </c>
      <c r="C3221" s="148">
        <f>C3192+C3213+C3216</f>
        <v>962200</v>
      </c>
      <c r="D3221" s="148">
        <f>D3192+D3213+D3216</f>
        <v>1389800</v>
      </c>
    </row>
    <row r="3222" spans="1:4" s="91" customFormat="1" x14ac:dyDescent="0.2">
      <c r="A3222" s="104"/>
      <c r="B3222" s="110"/>
      <c r="C3222" s="111"/>
      <c r="D3222" s="111"/>
    </row>
    <row r="3223" spans="1:4" s="91" customFormat="1" x14ac:dyDescent="0.2">
      <c r="A3223" s="104"/>
      <c r="B3223" s="105"/>
      <c r="C3223" s="128"/>
      <c r="D3223" s="128"/>
    </row>
    <row r="3224" spans="1:4" s="91" customFormat="1" x14ac:dyDescent="0.2">
      <c r="A3224" s="109" t="s">
        <v>649</v>
      </c>
      <c r="B3224" s="112"/>
      <c r="C3224" s="111"/>
      <c r="D3224" s="111"/>
    </row>
    <row r="3225" spans="1:4" s="91" customFormat="1" x14ac:dyDescent="0.2">
      <c r="A3225" s="109" t="s">
        <v>242</v>
      </c>
      <c r="B3225" s="112"/>
      <c r="C3225" s="111"/>
      <c r="D3225" s="111"/>
    </row>
    <row r="3226" spans="1:4" s="91" customFormat="1" x14ac:dyDescent="0.2">
      <c r="A3226" s="109" t="s">
        <v>410</v>
      </c>
      <c r="B3226" s="112"/>
      <c r="C3226" s="111"/>
      <c r="D3226" s="111"/>
    </row>
    <row r="3227" spans="1:4" s="91" customFormat="1" x14ac:dyDescent="0.2">
      <c r="A3227" s="109" t="s">
        <v>525</v>
      </c>
      <c r="B3227" s="112"/>
      <c r="C3227" s="111"/>
      <c r="D3227" s="111"/>
    </row>
    <row r="3228" spans="1:4" s="91" customFormat="1" x14ac:dyDescent="0.2">
      <c r="A3228" s="109"/>
      <c r="B3228" s="140"/>
      <c r="C3228" s="128"/>
      <c r="D3228" s="128"/>
    </row>
    <row r="3229" spans="1:4" s="91" customFormat="1" x14ac:dyDescent="0.2">
      <c r="A3229" s="107">
        <v>410000</v>
      </c>
      <c r="B3229" s="108" t="s">
        <v>87</v>
      </c>
      <c r="C3229" s="106">
        <f t="shared" ref="C3229" si="871">C3230+C3235</f>
        <v>833200</v>
      </c>
      <c r="D3229" s="106">
        <f t="shared" ref="D3229" si="872">D3230+D3235</f>
        <v>0</v>
      </c>
    </row>
    <row r="3230" spans="1:4" s="91" customFormat="1" x14ac:dyDescent="0.2">
      <c r="A3230" s="107">
        <v>411000</v>
      </c>
      <c r="B3230" s="108" t="s">
        <v>200</v>
      </c>
      <c r="C3230" s="106">
        <f t="shared" ref="C3230" si="873">SUM(C3231:C3234)</f>
        <v>709600</v>
      </c>
      <c r="D3230" s="106">
        <f t="shared" ref="D3230" si="874">SUM(D3231:D3234)</f>
        <v>0</v>
      </c>
    </row>
    <row r="3231" spans="1:4" s="91" customFormat="1" x14ac:dyDescent="0.2">
      <c r="A3231" s="109">
        <v>411100</v>
      </c>
      <c r="B3231" s="110" t="s">
        <v>88</v>
      </c>
      <c r="C3231" s="119">
        <v>650000</v>
      </c>
      <c r="D3231" s="119">
        <v>0</v>
      </c>
    </row>
    <row r="3232" spans="1:4" s="91" customFormat="1" ht="40.5" x14ac:dyDescent="0.2">
      <c r="A3232" s="109">
        <v>411200</v>
      </c>
      <c r="B3232" s="110" t="s">
        <v>213</v>
      </c>
      <c r="C3232" s="119">
        <v>25000</v>
      </c>
      <c r="D3232" s="119">
        <v>0</v>
      </c>
    </row>
    <row r="3233" spans="1:4" s="91" customFormat="1" ht="40.5" x14ac:dyDescent="0.2">
      <c r="A3233" s="109">
        <v>411300</v>
      </c>
      <c r="B3233" s="110" t="s">
        <v>89</v>
      </c>
      <c r="C3233" s="119">
        <v>24600</v>
      </c>
      <c r="D3233" s="119">
        <v>0</v>
      </c>
    </row>
    <row r="3234" spans="1:4" s="91" customFormat="1" x14ac:dyDescent="0.2">
      <c r="A3234" s="109">
        <v>411400</v>
      </c>
      <c r="B3234" s="110" t="s">
        <v>90</v>
      </c>
      <c r="C3234" s="119">
        <v>10000</v>
      </c>
      <c r="D3234" s="119">
        <v>0</v>
      </c>
    </row>
    <row r="3235" spans="1:4" s="91" customFormat="1" x14ac:dyDescent="0.2">
      <c r="A3235" s="107">
        <v>412000</v>
      </c>
      <c r="B3235" s="112" t="s">
        <v>205</v>
      </c>
      <c r="C3235" s="106">
        <f>SUM(C3236:C3242)</f>
        <v>123600</v>
      </c>
      <c r="D3235" s="106">
        <f>SUM(D3236:D3242)</f>
        <v>0</v>
      </c>
    </row>
    <row r="3236" spans="1:4" s="91" customFormat="1" ht="40.5" x14ac:dyDescent="0.2">
      <c r="A3236" s="109">
        <v>412200</v>
      </c>
      <c r="B3236" s="110" t="s">
        <v>214</v>
      </c>
      <c r="C3236" s="119">
        <v>80000</v>
      </c>
      <c r="D3236" s="119">
        <v>0</v>
      </c>
    </row>
    <row r="3237" spans="1:4" s="91" customFormat="1" x14ac:dyDescent="0.2">
      <c r="A3237" s="109">
        <v>412300</v>
      </c>
      <c r="B3237" s="110" t="s">
        <v>92</v>
      </c>
      <c r="C3237" s="119">
        <v>20000</v>
      </c>
      <c r="D3237" s="119">
        <v>0</v>
      </c>
    </row>
    <row r="3238" spans="1:4" s="91" customFormat="1" x14ac:dyDescent="0.2">
      <c r="A3238" s="109">
        <v>412500</v>
      </c>
      <c r="B3238" s="110" t="s">
        <v>94</v>
      </c>
      <c r="C3238" s="119">
        <v>4000</v>
      </c>
      <c r="D3238" s="119">
        <v>0</v>
      </c>
    </row>
    <row r="3239" spans="1:4" s="91" customFormat="1" x14ac:dyDescent="0.2">
      <c r="A3239" s="109">
        <v>412600</v>
      </c>
      <c r="B3239" s="110" t="s">
        <v>215</v>
      </c>
      <c r="C3239" s="119">
        <v>7000</v>
      </c>
      <c r="D3239" s="119">
        <v>0</v>
      </c>
    </row>
    <row r="3240" spans="1:4" s="91" customFormat="1" x14ac:dyDescent="0.2">
      <c r="A3240" s="109">
        <v>412700</v>
      </c>
      <c r="B3240" s="110" t="s">
        <v>202</v>
      </c>
      <c r="C3240" s="119">
        <v>7200</v>
      </c>
      <c r="D3240" s="119">
        <v>0</v>
      </c>
    </row>
    <row r="3241" spans="1:4" s="91" customFormat="1" ht="40.5" x14ac:dyDescent="0.2">
      <c r="A3241" s="109">
        <v>412900</v>
      </c>
      <c r="B3241" s="114" t="s">
        <v>312</v>
      </c>
      <c r="C3241" s="119">
        <v>4000</v>
      </c>
      <c r="D3241" s="119">
        <v>0</v>
      </c>
    </row>
    <row r="3242" spans="1:4" s="91" customFormat="1" ht="40.5" x14ac:dyDescent="0.2">
      <c r="A3242" s="109">
        <v>412900</v>
      </c>
      <c r="B3242" s="114" t="s">
        <v>313</v>
      </c>
      <c r="C3242" s="119">
        <v>1400</v>
      </c>
      <c r="D3242" s="119">
        <v>0</v>
      </c>
    </row>
    <row r="3243" spans="1:4" s="91" customFormat="1" x14ac:dyDescent="0.2">
      <c r="A3243" s="107">
        <v>510000</v>
      </c>
      <c r="B3243" s="112" t="s">
        <v>151</v>
      </c>
      <c r="C3243" s="106">
        <f>C3244+0+0</f>
        <v>10000</v>
      </c>
      <c r="D3243" s="106">
        <f>D3244+0+0</f>
        <v>0</v>
      </c>
    </row>
    <row r="3244" spans="1:4" s="91" customFormat="1" x14ac:dyDescent="0.2">
      <c r="A3244" s="107">
        <v>511000</v>
      </c>
      <c r="B3244" s="112" t="s">
        <v>152</v>
      </c>
      <c r="C3244" s="106">
        <f t="shared" ref="C3244" si="875">SUM(C3245:C3245)</f>
        <v>10000</v>
      </c>
      <c r="D3244" s="106">
        <f t="shared" ref="D3244" si="876">SUM(D3245:D3245)</f>
        <v>0</v>
      </c>
    </row>
    <row r="3245" spans="1:4" s="91" customFormat="1" x14ac:dyDescent="0.2">
      <c r="A3245" s="109">
        <v>511300</v>
      </c>
      <c r="B3245" s="110" t="s">
        <v>155</v>
      </c>
      <c r="C3245" s="119">
        <v>10000</v>
      </c>
      <c r="D3245" s="119">
        <v>0</v>
      </c>
    </row>
    <row r="3246" spans="1:4" s="116" customFormat="1" x14ac:dyDescent="0.2">
      <c r="A3246" s="107">
        <v>630000</v>
      </c>
      <c r="B3246" s="112" t="s">
        <v>190</v>
      </c>
      <c r="C3246" s="106">
        <f>C3247+C3249</f>
        <v>19600</v>
      </c>
      <c r="D3246" s="106">
        <f>D3247+D3249</f>
        <v>40575800</v>
      </c>
    </row>
    <row r="3247" spans="1:4" s="116" customFormat="1" x14ac:dyDescent="0.2">
      <c r="A3247" s="107">
        <v>631000</v>
      </c>
      <c r="B3247" s="112" t="s">
        <v>125</v>
      </c>
      <c r="C3247" s="106">
        <f>0</f>
        <v>0</v>
      </c>
      <c r="D3247" s="106">
        <f>0+D3248</f>
        <v>40575800</v>
      </c>
    </row>
    <row r="3248" spans="1:4" s="91" customFormat="1" x14ac:dyDescent="0.2">
      <c r="A3248" s="117">
        <v>631200</v>
      </c>
      <c r="B3248" s="110" t="s">
        <v>193</v>
      </c>
      <c r="C3248" s="119">
        <v>0</v>
      </c>
      <c r="D3248" s="111">
        <v>40575800</v>
      </c>
    </row>
    <row r="3249" spans="1:4" s="116" customFormat="1" ht="40.5" x14ac:dyDescent="0.2">
      <c r="A3249" s="107">
        <v>638000</v>
      </c>
      <c r="B3249" s="112" t="s">
        <v>126</v>
      </c>
      <c r="C3249" s="106">
        <f t="shared" ref="C3249" si="877">C3250</f>
        <v>19600</v>
      </c>
      <c r="D3249" s="106">
        <f t="shared" ref="D3249" si="878">D3250</f>
        <v>0</v>
      </c>
    </row>
    <row r="3250" spans="1:4" s="91" customFormat="1" x14ac:dyDescent="0.2">
      <c r="A3250" s="109">
        <v>638100</v>
      </c>
      <c r="B3250" s="110" t="s">
        <v>195</v>
      </c>
      <c r="C3250" s="119">
        <v>19600</v>
      </c>
      <c r="D3250" s="119">
        <v>0</v>
      </c>
    </row>
    <row r="3251" spans="1:4" s="91" customFormat="1" x14ac:dyDescent="0.2">
      <c r="A3251" s="150"/>
      <c r="B3251" s="144" t="s">
        <v>229</v>
      </c>
      <c r="C3251" s="148">
        <f>C3229+C3243+C3246</f>
        <v>862800</v>
      </c>
      <c r="D3251" s="148">
        <f>D3229+D3243+D3246</f>
        <v>40575800</v>
      </c>
    </row>
    <row r="3252" spans="1:4" s="91" customFormat="1" x14ac:dyDescent="0.2">
      <c r="A3252" s="104"/>
      <c r="B3252" s="110"/>
      <c r="C3252" s="111"/>
      <c r="D3252" s="111"/>
    </row>
    <row r="3253" spans="1:4" s="91" customFormat="1" x14ac:dyDescent="0.2">
      <c r="A3253" s="104"/>
      <c r="B3253" s="105"/>
      <c r="C3253" s="128"/>
      <c r="D3253" s="128"/>
    </row>
    <row r="3254" spans="1:4" s="91" customFormat="1" x14ac:dyDescent="0.2">
      <c r="A3254" s="109" t="s">
        <v>650</v>
      </c>
      <c r="B3254" s="112"/>
      <c r="C3254" s="111"/>
      <c r="D3254" s="111"/>
    </row>
    <row r="3255" spans="1:4" s="91" customFormat="1" x14ac:dyDescent="0.2">
      <c r="A3255" s="109" t="s">
        <v>242</v>
      </c>
      <c r="B3255" s="112"/>
      <c r="C3255" s="111"/>
      <c r="D3255" s="111"/>
    </row>
    <row r="3256" spans="1:4" s="91" customFormat="1" x14ac:dyDescent="0.2">
      <c r="A3256" s="109" t="s">
        <v>411</v>
      </c>
      <c r="B3256" s="112"/>
      <c r="C3256" s="111"/>
      <c r="D3256" s="111"/>
    </row>
    <row r="3257" spans="1:4" s="91" customFormat="1" x14ac:dyDescent="0.2">
      <c r="A3257" s="109" t="s">
        <v>525</v>
      </c>
      <c r="B3257" s="112"/>
      <c r="C3257" s="111"/>
      <c r="D3257" s="111"/>
    </row>
    <row r="3258" spans="1:4" s="91" customFormat="1" x14ac:dyDescent="0.2">
      <c r="A3258" s="109"/>
      <c r="B3258" s="140"/>
      <c r="C3258" s="128"/>
      <c r="D3258" s="128"/>
    </row>
    <row r="3259" spans="1:4" s="91" customFormat="1" x14ac:dyDescent="0.2">
      <c r="A3259" s="107">
        <v>410000</v>
      </c>
      <c r="B3259" s="108" t="s">
        <v>87</v>
      </c>
      <c r="C3259" s="106">
        <f t="shared" ref="C3259" si="879">C3260+C3265</f>
        <v>777400</v>
      </c>
      <c r="D3259" s="106">
        <f t="shared" ref="D3259" si="880">D3260+D3265</f>
        <v>0</v>
      </c>
    </row>
    <row r="3260" spans="1:4" s="91" customFormat="1" x14ac:dyDescent="0.2">
      <c r="A3260" s="107">
        <v>411000</v>
      </c>
      <c r="B3260" s="108" t="s">
        <v>200</v>
      </c>
      <c r="C3260" s="106">
        <f t="shared" ref="C3260" si="881">SUM(C3261:C3264)</f>
        <v>677900</v>
      </c>
      <c r="D3260" s="106">
        <f t="shared" ref="D3260" si="882">SUM(D3261:D3264)</f>
        <v>0</v>
      </c>
    </row>
    <row r="3261" spans="1:4" s="91" customFormat="1" x14ac:dyDescent="0.2">
      <c r="A3261" s="109">
        <v>411100</v>
      </c>
      <c r="B3261" s="110" t="s">
        <v>88</v>
      </c>
      <c r="C3261" s="119">
        <v>600000</v>
      </c>
      <c r="D3261" s="119">
        <v>0</v>
      </c>
    </row>
    <row r="3262" spans="1:4" s="91" customFormat="1" ht="40.5" x14ac:dyDescent="0.2">
      <c r="A3262" s="109">
        <v>411200</v>
      </c>
      <c r="B3262" s="110" t="s">
        <v>213</v>
      </c>
      <c r="C3262" s="119">
        <v>42000</v>
      </c>
      <c r="D3262" s="119">
        <v>0</v>
      </c>
    </row>
    <row r="3263" spans="1:4" s="91" customFormat="1" ht="40.5" x14ac:dyDescent="0.2">
      <c r="A3263" s="109">
        <v>411300</v>
      </c>
      <c r="B3263" s="110" t="s">
        <v>89</v>
      </c>
      <c r="C3263" s="119">
        <v>10900</v>
      </c>
      <c r="D3263" s="119">
        <v>0</v>
      </c>
    </row>
    <row r="3264" spans="1:4" s="91" customFormat="1" x14ac:dyDescent="0.2">
      <c r="A3264" s="109">
        <v>411400</v>
      </c>
      <c r="B3264" s="110" t="s">
        <v>90</v>
      </c>
      <c r="C3264" s="119">
        <v>25000</v>
      </c>
      <c r="D3264" s="119">
        <v>0</v>
      </c>
    </row>
    <row r="3265" spans="1:4" s="91" customFormat="1" x14ac:dyDescent="0.2">
      <c r="A3265" s="107">
        <v>412000</v>
      </c>
      <c r="B3265" s="112" t="s">
        <v>205</v>
      </c>
      <c r="C3265" s="106">
        <f>SUM(C3266:C3273)</f>
        <v>99500</v>
      </c>
      <c r="D3265" s="106">
        <f>SUM(D3266:D3273)</f>
        <v>0</v>
      </c>
    </row>
    <row r="3266" spans="1:4" s="91" customFormat="1" ht="40.5" x14ac:dyDescent="0.2">
      <c r="A3266" s="109">
        <v>412200</v>
      </c>
      <c r="B3266" s="110" t="s">
        <v>214</v>
      </c>
      <c r="C3266" s="119">
        <v>50000</v>
      </c>
      <c r="D3266" s="119">
        <v>0</v>
      </c>
    </row>
    <row r="3267" spans="1:4" s="91" customFormat="1" x14ac:dyDescent="0.2">
      <c r="A3267" s="109">
        <v>412300</v>
      </c>
      <c r="B3267" s="110" t="s">
        <v>92</v>
      </c>
      <c r="C3267" s="119">
        <v>12300</v>
      </c>
      <c r="D3267" s="119">
        <v>0</v>
      </c>
    </row>
    <row r="3268" spans="1:4" s="91" customFormat="1" x14ac:dyDescent="0.2">
      <c r="A3268" s="109">
        <v>412500</v>
      </c>
      <c r="B3268" s="110" t="s">
        <v>94</v>
      </c>
      <c r="C3268" s="119">
        <v>3700</v>
      </c>
      <c r="D3268" s="119">
        <v>0</v>
      </c>
    </row>
    <row r="3269" spans="1:4" s="91" customFormat="1" x14ac:dyDescent="0.2">
      <c r="A3269" s="109">
        <v>412600</v>
      </c>
      <c r="B3269" s="110" t="s">
        <v>215</v>
      </c>
      <c r="C3269" s="119">
        <v>5499.9999999999973</v>
      </c>
      <c r="D3269" s="119">
        <v>0</v>
      </c>
    </row>
    <row r="3270" spans="1:4" s="91" customFormat="1" x14ac:dyDescent="0.2">
      <c r="A3270" s="109">
        <v>412700</v>
      </c>
      <c r="B3270" s="110" t="s">
        <v>202</v>
      </c>
      <c r="C3270" s="119">
        <v>25899.999999999996</v>
      </c>
      <c r="D3270" s="119">
        <v>0</v>
      </c>
    </row>
    <row r="3271" spans="1:4" s="91" customFormat="1" x14ac:dyDescent="0.2">
      <c r="A3271" s="109">
        <v>412900</v>
      </c>
      <c r="B3271" s="114" t="s">
        <v>311</v>
      </c>
      <c r="C3271" s="119">
        <v>500</v>
      </c>
      <c r="D3271" s="119">
        <v>0</v>
      </c>
    </row>
    <row r="3272" spans="1:4" s="91" customFormat="1" ht="40.5" x14ac:dyDescent="0.2">
      <c r="A3272" s="109">
        <v>412900</v>
      </c>
      <c r="B3272" s="114" t="s">
        <v>312</v>
      </c>
      <c r="C3272" s="119">
        <v>200</v>
      </c>
      <c r="D3272" s="119">
        <v>0</v>
      </c>
    </row>
    <row r="3273" spans="1:4" s="91" customFormat="1" ht="40.5" x14ac:dyDescent="0.2">
      <c r="A3273" s="109">
        <v>412900</v>
      </c>
      <c r="B3273" s="114" t="s">
        <v>313</v>
      </c>
      <c r="C3273" s="119">
        <v>1400</v>
      </c>
      <c r="D3273" s="119">
        <v>0</v>
      </c>
    </row>
    <row r="3274" spans="1:4" s="116" customFormat="1" x14ac:dyDescent="0.2">
      <c r="A3274" s="107">
        <v>510000</v>
      </c>
      <c r="B3274" s="112" t="s">
        <v>151</v>
      </c>
      <c r="C3274" s="106">
        <f t="shared" ref="C3274:C3275" si="883">C3275</f>
        <v>6500</v>
      </c>
      <c r="D3274" s="106">
        <f t="shared" ref="D3274:D3275" si="884">D3275</f>
        <v>0</v>
      </c>
    </row>
    <row r="3275" spans="1:4" s="116" customFormat="1" x14ac:dyDescent="0.2">
      <c r="A3275" s="107">
        <v>511000</v>
      </c>
      <c r="B3275" s="112" t="s">
        <v>152</v>
      </c>
      <c r="C3275" s="106">
        <f t="shared" si="883"/>
        <v>6500</v>
      </c>
      <c r="D3275" s="106">
        <f t="shared" si="884"/>
        <v>0</v>
      </c>
    </row>
    <row r="3276" spans="1:4" s="91" customFormat="1" x14ac:dyDescent="0.2">
      <c r="A3276" s="109">
        <v>511300</v>
      </c>
      <c r="B3276" s="110" t="s">
        <v>155</v>
      </c>
      <c r="C3276" s="119">
        <v>6500</v>
      </c>
      <c r="D3276" s="119">
        <v>0</v>
      </c>
    </row>
    <row r="3277" spans="1:4" s="116" customFormat="1" x14ac:dyDescent="0.2">
      <c r="A3277" s="107">
        <v>630000</v>
      </c>
      <c r="B3277" s="112" t="s">
        <v>190</v>
      </c>
      <c r="C3277" s="106">
        <f>C3278+0</f>
        <v>0</v>
      </c>
      <c r="D3277" s="106">
        <f>D3278+0</f>
        <v>1900000</v>
      </c>
    </row>
    <row r="3278" spans="1:4" s="116" customFormat="1" x14ac:dyDescent="0.2">
      <c r="A3278" s="107">
        <v>631000</v>
      </c>
      <c r="B3278" s="112" t="s">
        <v>125</v>
      </c>
      <c r="C3278" s="106">
        <f>0+C3279</f>
        <v>0</v>
      </c>
      <c r="D3278" s="106">
        <f>0+D3279</f>
        <v>1900000</v>
      </c>
    </row>
    <row r="3279" spans="1:4" s="91" customFormat="1" x14ac:dyDescent="0.2">
      <c r="A3279" s="117">
        <v>631200</v>
      </c>
      <c r="B3279" s="110" t="s">
        <v>193</v>
      </c>
      <c r="C3279" s="119">
        <v>0</v>
      </c>
      <c r="D3279" s="111">
        <v>1900000</v>
      </c>
    </row>
    <row r="3280" spans="1:4" s="91" customFormat="1" x14ac:dyDescent="0.2">
      <c r="A3280" s="150"/>
      <c r="B3280" s="144" t="s">
        <v>229</v>
      </c>
      <c r="C3280" s="148">
        <f>C3259+C3274+C3277</f>
        <v>783900</v>
      </c>
      <c r="D3280" s="148">
        <f>D3259+D3274+D3277</f>
        <v>1900000</v>
      </c>
    </row>
    <row r="3281" spans="1:4" s="91" customFormat="1" x14ac:dyDescent="0.2">
      <c r="A3281" s="104"/>
      <c r="B3281" s="110"/>
      <c r="C3281" s="111"/>
      <c r="D3281" s="111"/>
    </row>
    <row r="3282" spans="1:4" s="91" customFormat="1" x14ac:dyDescent="0.2">
      <c r="A3282" s="104"/>
      <c r="B3282" s="105"/>
      <c r="C3282" s="128"/>
      <c r="D3282" s="128"/>
    </row>
    <row r="3283" spans="1:4" s="91" customFormat="1" x14ac:dyDescent="0.2">
      <c r="A3283" s="109" t="s">
        <v>651</v>
      </c>
      <c r="B3283" s="112"/>
      <c r="C3283" s="111"/>
      <c r="D3283" s="111"/>
    </row>
    <row r="3284" spans="1:4" s="91" customFormat="1" x14ac:dyDescent="0.2">
      <c r="A3284" s="109" t="s">
        <v>242</v>
      </c>
      <c r="B3284" s="112"/>
      <c r="C3284" s="111"/>
      <c r="D3284" s="111"/>
    </row>
    <row r="3285" spans="1:4" s="91" customFormat="1" x14ac:dyDescent="0.2">
      <c r="A3285" s="109" t="s">
        <v>412</v>
      </c>
      <c r="B3285" s="112"/>
      <c r="C3285" s="111"/>
      <c r="D3285" s="111"/>
    </row>
    <row r="3286" spans="1:4" s="91" customFormat="1" x14ac:dyDescent="0.2">
      <c r="A3286" s="109" t="s">
        <v>525</v>
      </c>
      <c r="B3286" s="112"/>
      <c r="C3286" s="111"/>
      <c r="D3286" s="111"/>
    </row>
    <row r="3287" spans="1:4" s="91" customFormat="1" x14ac:dyDescent="0.2">
      <c r="A3287" s="109"/>
      <c r="B3287" s="140"/>
      <c r="C3287" s="128"/>
      <c r="D3287" s="128"/>
    </row>
    <row r="3288" spans="1:4" s="91" customFormat="1" x14ac:dyDescent="0.2">
      <c r="A3288" s="107">
        <v>410000</v>
      </c>
      <c r="B3288" s="108" t="s">
        <v>87</v>
      </c>
      <c r="C3288" s="106">
        <f t="shared" ref="C3288" si="885">C3289+C3294</f>
        <v>629100</v>
      </c>
      <c r="D3288" s="106">
        <f t="shared" ref="D3288" si="886">D3289+D3294</f>
        <v>0</v>
      </c>
    </row>
    <row r="3289" spans="1:4" s="91" customFormat="1" x14ac:dyDescent="0.2">
      <c r="A3289" s="107">
        <v>411000</v>
      </c>
      <c r="B3289" s="108" t="s">
        <v>200</v>
      </c>
      <c r="C3289" s="106">
        <f t="shared" ref="C3289" si="887">SUM(C3290:C3293)</f>
        <v>554000</v>
      </c>
      <c r="D3289" s="106">
        <f t="shared" ref="D3289" si="888">SUM(D3290:D3293)</f>
        <v>0</v>
      </c>
    </row>
    <row r="3290" spans="1:4" s="91" customFormat="1" x14ac:dyDescent="0.2">
      <c r="A3290" s="109">
        <v>411100</v>
      </c>
      <c r="B3290" s="110" t="s">
        <v>88</v>
      </c>
      <c r="C3290" s="119">
        <v>520000</v>
      </c>
      <c r="D3290" s="119">
        <v>0</v>
      </c>
    </row>
    <row r="3291" spans="1:4" s="91" customFormat="1" ht="40.5" x14ac:dyDescent="0.2">
      <c r="A3291" s="109">
        <v>411200</v>
      </c>
      <c r="B3291" s="110" t="s">
        <v>213</v>
      </c>
      <c r="C3291" s="119">
        <v>18000</v>
      </c>
      <c r="D3291" s="119">
        <v>0</v>
      </c>
    </row>
    <row r="3292" spans="1:4" s="91" customFormat="1" ht="40.5" x14ac:dyDescent="0.2">
      <c r="A3292" s="109">
        <v>411300</v>
      </c>
      <c r="B3292" s="110" t="s">
        <v>89</v>
      </c>
      <c r="C3292" s="119">
        <v>10000</v>
      </c>
      <c r="D3292" s="119">
        <v>0</v>
      </c>
    </row>
    <row r="3293" spans="1:4" s="91" customFormat="1" x14ac:dyDescent="0.2">
      <c r="A3293" s="109">
        <v>411400</v>
      </c>
      <c r="B3293" s="110" t="s">
        <v>90</v>
      </c>
      <c r="C3293" s="119">
        <v>6000</v>
      </c>
      <c r="D3293" s="119">
        <v>0</v>
      </c>
    </row>
    <row r="3294" spans="1:4" s="91" customFormat="1" x14ac:dyDescent="0.2">
      <c r="A3294" s="107">
        <v>412000</v>
      </c>
      <c r="B3294" s="112" t="s">
        <v>205</v>
      </c>
      <c r="C3294" s="106">
        <f>SUM(C3295:C3303)</f>
        <v>75100</v>
      </c>
      <c r="D3294" s="106">
        <f>SUM(D3295:D3303)</f>
        <v>0</v>
      </c>
    </row>
    <row r="3295" spans="1:4" s="91" customFormat="1" ht="40.5" x14ac:dyDescent="0.2">
      <c r="A3295" s="109">
        <v>412200</v>
      </c>
      <c r="B3295" s="110" t="s">
        <v>214</v>
      </c>
      <c r="C3295" s="119">
        <v>45000</v>
      </c>
      <c r="D3295" s="119">
        <v>0</v>
      </c>
    </row>
    <row r="3296" spans="1:4" s="91" customFormat="1" x14ac:dyDescent="0.2">
      <c r="A3296" s="109">
        <v>412300</v>
      </c>
      <c r="B3296" s="110" t="s">
        <v>92</v>
      </c>
      <c r="C3296" s="119">
        <v>7000</v>
      </c>
      <c r="D3296" s="119">
        <v>0</v>
      </c>
    </row>
    <row r="3297" spans="1:4" s="91" customFormat="1" x14ac:dyDescent="0.2">
      <c r="A3297" s="109">
        <v>412500</v>
      </c>
      <c r="B3297" s="110" t="s">
        <v>94</v>
      </c>
      <c r="C3297" s="119">
        <v>5000</v>
      </c>
      <c r="D3297" s="119">
        <v>0</v>
      </c>
    </row>
    <row r="3298" spans="1:4" s="91" customFormat="1" x14ac:dyDescent="0.2">
      <c r="A3298" s="109">
        <v>412600</v>
      </c>
      <c r="B3298" s="110" t="s">
        <v>215</v>
      </c>
      <c r="C3298" s="119">
        <v>5999.9999999999982</v>
      </c>
      <c r="D3298" s="119">
        <v>0</v>
      </c>
    </row>
    <row r="3299" spans="1:4" s="91" customFormat="1" x14ac:dyDescent="0.2">
      <c r="A3299" s="109">
        <v>412700</v>
      </c>
      <c r="B3299" s="110" t="s">
        <v>202</v>
      </c>
      <c r="C3299" s="119">
        <v>6099.9999999999964</v>
      </c>
      <c r="D3299" s="119">
        <v>0</v>
      </c>
    </row>
    <row r="3300" spans="1:4" s="91" customFormat="1" x14ac:dyDescent="0.2">
      <c r="A3300" s="109">
        <v>412900</v>
      </c>
      <c r="B3300" s="114" t="s">
        <v>294</v>
      </c>
      <c r="C3300" s="119">
        <v>1500</v>
      </c>
      <c r="D3300" s="119">
        <v>0</v>
      </c>
    </row>
    <row r="3301" spans="1:4" s="91" customFormat="1" ht="40.5" x14ac:dyDescent="0.2">
      <c r="A3301" s="109">
        <v>412900</v>
      </c>
      <c r="B3301" s="114" t="s">
        <v>312</v>
      </c>
      <c r="C3301" s="119">
        <v>200</v>
      </c>
      <c r="D3301" s="119">
        <v>0</v>
      </c>
    </row>
    <row r="3302" spans="1:4" s="91" customFormat="1" ht="40.5" x14ac:dyDescent="0.2">
      <c r="A3302" s="109">
        <v>412900</v>
      </c>
      <c r="B3302" s="114" t="s">
        <v>313</v>
      </c>
      <c r="C3302" s="119">
        <v>1200</v>
      </c>
      <c r="D3302" s="119">
        <v>0</v>
      </c>
    </row>
    <row r="3303" spans="1:4" s="91" customFormat="1" x14ac:dyDescent="0.2">
      <c r="A3303" s="109">
        <v>412900</v>
      </c>
      <c r="B3303" s="110" t="s">
        <v>296</v>
      </c>
      <c r="C3303" s="119">
        <v>3099.9999999999982</v>
      </c>
      <c r="D3303" s="119">
        <v>0</v>
      </c>
    </row>
    <row r="3304" spans="1:4" s="116" customFormat="1" x14ac:dyDescent="0.2">
      <c r="A3304" s="107">
        <v>510000</v>
      </c>
      <c r="B3304" s="112" t="s">
        <v>151</v>
      </c>
      <c r="C3304" s="106">
        <f t="shared" ref="C3304" si="889">C3305</f>
        <v>9000</v>
      </c>
      <c r="D3304" s="106">
        <f t="shared" ref="D3304" si="890">D3305</f>
        <v>0</v>
      </c>
    </row>
    <row r="3305" spans="1:4" s="116" customFormat="1" x14ac:dyDescent="0.2">
      <c r="A3305" s="107">
        <v>511000</v>
      </c>
      <c r="B3305" s="112" t="s">
        <v>152</v>
      </c>
      <c r="C3305" s="106">
        <f t="shared" ref="C3305" si="891">C3307+C3306</f>
        <v>9000</v>
      </c>
      <c r="D3305" s="106">
        <f t="shared" ref="D3305" si="892">D3307+D3306</f>
        <v>0</v>
      </c>
    </row>
    <row r="3306" spans="1:4" s="91" customFormat="1" ht="40.5" x14ac:dyDescent="0.2">
      <c r="A3306" s="117">
        <v>511200</v>
      </c>
      <c r="B3306" s="110" t="s">
        <v>154</v>
      </c>
      <c r="C3306" s="119">
        <v>1000</v>
      </c>
      <c r="D3306" s="119">
        <v>0</v>
      </c>
    </row>
    <row r="3307" spans="1:4" s="91" customFormat="1" x14ac:dyDescent="0.2">
      <c r="A3307" s="109">
        <v>511300</v>
      </c>
      <c r="B3307" s="110" t="s">
        <v>155</v>
      </c>
      <c r="C3307" s="119">
        <v>8000</v>
      </c>
      <c r="D3307" s="119">
        <v>0</v>
      </c>
    </row>
    <row r="3308" spans="1:4" s="116" customFormat="1" x14ac:dyDescent="0.2">
      <c r="A3308" s="107">
        <v>630000</v>
      </c>
      <c r="B3308" s="112" t="s">
        <v>190</v>
      </c>
      <c r="C3308" s="106">
        <f>C3309+C3311</f>
        <v>4999.9999999999991</v>
      </c>
      <c r="D3308" s="106">
        <f>D3309+D3311</f>
        <v>1197000</v>
      </c>
    </row>
    <row r="3309" spans="1:4" s="116" customFormat="1" x14ac:dyDescent="0.2">
      <c r="A3309" s="107">
        <v>631000</v>
      </c>
      <c r="B3309" s="112" t="s">
        <v>125</v>
      </c>
      <c r="C3309" s="106">
        <f>0</f>
        <v>0</v>
      </c>
      <c r="D3309" s="106">
        <f>0+D3310</f>
        <v>1197000</v>
      </c>
    </row>
    <row r="3310" spans="1:4" s="91" customFormat="1" x14ac:dyDescent="0.2">
      <c r="A3310" s="117">
        <v>631200</v>
      </c>
      <c r="B3310" s="110" t="s">
        <v>193</v>
      </c>
      <c r="C3310" s="119">
        <v>0</v>
      </c>
      <c r="D3310" s="111">
        <v>1197000</v>
      </c>
    </row>
    <row r="3311" spans="1:4" s="116" customFormat="1" ht="40.5" x14ac:dyDescent="0.2">
      <c r="A3311" s="107">
        <v>638000</v>
      </c>
      <c r="B3311" s="112" t="s">
        <v>126</v>
      </c>
      <c r="C3311" s="106">
        <f t="shared" ref="C3311" si="893">C3312</f>
        <v>4999.9999999999991</v>
      </c>
      <c r="D3311" s="106">
        <f t="shared" ref="D3311" si="894">D3312</f>
        <v>0</v>
      </c>
    </row>
    <row r="3312" spans="1:4" s="91" customFormat="1" x14ac:dyDescent="0.2">
      <c r="A3312" s="109">
        <v>638100</v>
      </c>
      <c r="B3312" s="110" t="s">
        <v>195</v>
      </c>
      <c r="C3312" s="119">
        <v>4999.9999999999991</v>
      </c>
      <c r="D3312" s="119">
        <v>0</v>
      </c>
    </row>
    <row r="3313" spans="1:4" s="91" customFormat="1" x14ac:dyDescent="0.2">
      <c r="A3313" s="150"/>
      <c r="B3313" s="144" t="s">
        <v>229</v>
      </c>
      <c r="C3313" s="148">
        <f>C3288+C3304+C3308</f>
        <v>643100</v>
      </c>
      <c r="D3313" s="148">
        <f>D3288+D3304+D3308</f>
        <v>1197000</v>
      </c>
    </row>
    <row r="3314" spans="1:4" s="91" customFormat="1" x14ac:dyDescent="0.2">
      <c r="A3314" s="104"/>
      <c r="B3314" s="110"/>
      <c r="C3314" s="111"/>
      <c r="D3314" s="111"/>
    </row>
    <row r="3315" spans="1:4" s="91" customFormat="1" x14ac:dyDescent="0.2">
      <c r="A3315" s="104"/>
      <c r="B3315" s="110"/>
      <c r="C3315" s="111"/>
      <c r="D3315" s="111"/>
    </row>
    <row r="3316" spans="1:4" s="91" customFormat="1" x14ac:dyDescent="0.2">
      <c r="A3316" s="109" t="s">
        <v>652</v>
      </c>
      <c r="B3316" s="110"/>
      <c r="C3316" s="111"/>
      <c r="D3316" s="111"/>
    </row>
    <row r="3317" spans="1:4" s="91" customFormat="1" x14ac:dyDescent="0.2">
      <c r="A3317" s="109" t="s">
        <v>242</v>
      </c>
      <c r="B3317" s="110"/>
      <c r="C3317" s="111"/>
      <c r="D3317" s="111"/>
    </row>
    <row r="3318" spans="1:4" s="91" customFormat="1" x14ac:dyDescent="0.2">
      <c r="A3318" s="109" t="s">
        <v>413</v>
      </c>
      <c r="B3318" s="110"/>
      <c r="C3318" s="111"/>
      <c r="D3318" s="111"/>
    </row>
    <row r="3319" spans="1:4" s="91" customFormat="1" x14ac:dyDescent="0.2">
      <c r="A3319" s="109" t="s">
        <v>525</v>
      </c>
      <c r="B3319" s="110"/>
      <c r="C3319" s="111"/>
      <c r="D3319" s="111"/>
    </row>
    <row r="3320" spans="1:4" s="91" customFormat="1" x14ac:dyDescent="0.2">
      <c r="A3320" s="104"/>
      <c r="B3320" s="110"/>
      <c r="C3320" s="111"/>
      <c r="D3320" s="111"/>
    </row>
    <row r="3321" spans="1:4" s="91" customFormat="1" x14ac:dyDescent="0.2">
      <c r="A3321" s="107">
        <v>410000</v>
      </c>
      <c r="B3321" s="108" t="s">
        <v>87</v>
      </c>
      <c r="C3321" s="106">
        <f t="shared" ref="C3321" si="895">C3322+C3327</f>
        <v>667500</v>
      </c>
      <c r="D3321" s="106">
        <f t="shared" ref="D3321" si="896">D3322+D3327</f>
        <v>0</v>
      </c>
    </row>
    <row r="3322" spans="1:4" s="91" customFormat="1" x14ac:dyDescent="0.2">
      <c r="A3322" s="107">
        <v>411000</v>
      </c>
      <c r="B3322" s="108" t="s">
        <v>200</v>
      </c>
      <c r="C3322" s="106">
        <f t="shared" ref="C3322" si="897">SUM(C3323:C3326)</f>
        <v>573300</v>
      </c>
      <c r="D3322" s="106">
        <f t="shared" ref="D3322" si="898">SUM(D3323:D3326)</f>
        <v>0</v>
      </c>
    </row>
    <row r="3323" spans="1:4" s="91" customFormat="1" x14ac:dyDescent="0.2">
      <c r="A3323" s="109">
        <v>411100</v>
      </c>
      <c r="B3323" s="110" t="s">
        <v>88</v>
      </c>
      <c r="C3323" s="119">
        <v>490000</v>
      </c>
      <c r="D3323" s="119">
        <v>0</v>
      </c>
    </row>
    <row r="3324" spans="1:4" s="91" customFormat="1" ht="40.5" x14ac:dyDescent="0.2">
      <c r="A3324" s="109">
        <v>411200</v>
      </c>
      <c r="B3324" s="110" t="s">
        <v>213</v>
      </c>
      <c r="C3324" s="119">
        <v>22700</v>
      </c>
      <c r="D3324" s="119">
        <v>0</v>
      </c>
    </row>
    <row r="3325" spans="1:4" s="91" customFormat="1" ht="40.5" x14ac:dyDescent="0.2">
      <c r="A3325" s="109">
        <v>411300</v>
      </c>
      <c r="B3325" s="110" t="s">
        <v>89</v>
      </c>
      <c r="C3325" s="119">
        <v>38700</v>
      </c>
      <c r="D3325" s="119">
        <v>0</v>
      </c>
    </row>
    <row r="3326" spans="1:4" s="91" customFormat="1" x14ac:dyDescent="0.2">
      <c r="A3326" s="109">
        <v>411400</v>
      </c>
      <c r="B3326" s="110" t="s">
        <v>90</v>
      </c>
      <c r="C3326" s="119">
        <v>21900</v>
      </c>
      <c r="D3326" s="119">
        <v>0</v>
      </c>
    </row>
    <row r="3327" spans="1:4" s="91" customFormat="1" x14ac:dyDescent="0.2">
      <c r="A3327" s="107">
        <v>412000</v>
      </c>
      <c r="B3327" s="112" t="s">
        <v>205</v>
      </c>
      <c r="C3327" s="106">
        <f>SUM(C3328:C3334)</f>
        <v>94200</v>
      </c>
      <c r="D3327" s="106">
        <f>SUM(D3328:D3334)</f>
        <v>0</v>
      </c>
    </row>
    <row r="3328" spans="1:4" s="91" customFormat="1" ht="40.5" x14ac:dyDescent="0.2">
      <c r="A3328" s="109">
        <v>412200</v>
      </c>
      <c r="B3328" s="110" t="s">
        <v>214</v>
      </c>
      <c r="C3328" s="119">
        <v>50000</v>
      </c>
      <c r="D3328" s="119">
        <v>0</v>
      </c>
    </row>
    <row r="3329" spans="1:4" s="91" customFormat="1" x14ac:dyDescent="0.2">
      <c r="A3329" s="109">
        <v>412300</v>
      </c>
      <c r="B3329" s="110" t="s">
        <v>92</v>
      </c>
      <c r="C3329" s="119">
        <v>12000</v>
      </c>
      <c r="D3329" s="119">
        <v>0</v>
      </c>
    </row>
    <row r="3330" spans="1:4" s="91" customFormat="1" x14ac:dyDescent="0.2">
      <c r="A3330" s="109">
        <v>412500</v>
      </c>
      <c r="B3330" s="110" t="s">
        <v>94</v>
      </c>
      <c r="C3330" s="119">
        <v>1000</v>
      </c>
      <c r="D3330" s="119">
        <v>0</v>
      </c>
    </row>
    <row r="3331" spans="1:4" s="91" customFormat="1" x14ac:dyDescent="0.2">
      <c r="A3331" s="109">
        <v>412600</v>
      </c>
      <c r="B3331" s="110" t="s">
        <v>215</v>
      </c>
      <c r="C3331" s="119">
        <v>4500</v>
      </c>
      <c r="D3331" s="119">
        <v>0</v>
      </c>
    </row>
    <row r="3332" spans="1:4" s="91" customFormat="1" x14ac:dyDescent="0.2">
      <c r="A3332" s="109">
        <v>412700</v>
      </c>
      <c r="B3332" s="110" t="s">
        <v>202</v>
      </c>
      <c r="C3332" s="119">
        <v>20000</v>
      </c>
      <c r="D3332" s="119">
        <v>0</v>
      </c>
    </row>
    <row r="3333" spans="1:4" s="91" customFormat="1" ht="40.5" x14ac:dyDescent="0.2">
      <c r="A3333" s="109">
        <v>412900</v>
      </c>
      <c r="B3333" s="114" t="s">
        <v>312</v>
      </c>
      <c r="C3333" s="119">
        <v>5500</v>
      </c>
      <c r="D3333" s="119">
        <v>0</v>
      </c>
    </row>
    <row r="3334" spans="1:4" s="91" customFormat="1" ht="40.5" x14ac:dyDescent="0.2">
      <c r="A3334" s="109">
        <v>412900</v>
      </c>
      <c r="B3334" s="114" t="s">
        <v>313</v>
      </c>
      <c r="C3334" s="119">
        <v>1200</v>
      </c>
      <c r="D3334" s="119">
        <v>0</v>
      </c>
    </row>
    <row r="3335" spans="1:4" s="116" customFormat="1" x14ac:dyDescent="0.2">
      <c r="A3335" s="107">
        <v>510000</v>
      </c>
      <c r="B3335" s="112" t="s">
        <v>151</v>
      </c>
      <c r="C3335" s="106">
        <f t="shared" ref="C3335:C3336" si="899">C3336</f>
        <v>5000</v>
      </c>
      <c r="D3335" s="106">
        <f t="shared" ref="D3335:D3336" si="900">D3336</f>
        <v>0</v>
      </c>
    </row>
    <row r="3336" spans="1:4" s="116" customFormat="1" x14ac:dyDescent="0.2">
      <c r="A3336" s="107">
        <v>511000</v>
      </c>
      <c r="B3336" s="112" t="s">
        <v>152</v>
      </c>
      <c r="C3336" s="106">
        <f t="shared" si="899"/>
        <v>5000</v>
      </c>
      <c r="D3336" s="106">
        <f t="shared" si="900"/>
        <v>0</v>
      </c>
    </row>
    <row r="3337" spans="1:4" s="91" customFormat="1" x14ac:dyDescent="0.2">
      <c r="A3337" s="109">
        <v>511300</v>
      </c>
      <c r="B3337" s="110" t="s">
        <v>155</v>
      </c>
      <c r="C3337" s="119">
        <v>5000</v>
      </c>
      <c r="D3337" s="119">
        <v>0</v>
      </c>
    </row>
    <row r="3338" spans="1:4" s="116" customFormat="1" x14ac:dyDescent="0.2">
      <c r="A3338" s="107">
        <v>630000</v>
      </c>
      <c r="B3338" s="112" t="s">
        <v>190</v>
      </c>
      <c r="C3338" s="106">
        <f t="shared" ref="C3338" si="901">C3341+C3339</f>
        <v>5000</v>
      </c>
      <c r="D3338" s="106">
        <f t="shared" ref="D3338" si="902">D3341+D3339</f>
        <v>731900</v>
      </c>
    </row>
    <row r="3339" spans="1:4" s="116" customFormat="1" x14ac:dyDescent="0.2">
      <c r="A3339" s="107">
        <v>631000</v>
      </c>
      <c r="B3339" s="112" t="s">
        <v>125</v>
      </c>
      <c r="C3339" s="106">
        <f t="shared" ref="C3339" si="903">C3340</f>
        <v>0</v>
      </c>
      <c r="D3339" s="106">
        <f t="shared" ref="D3339" si="904">D3340</f>
        <v>731900</v>
      </c>
    </row>
    <row r="3340" spans="1:4" s="91" customFormat="1" x14ac:dyDescent="0.2">
      <c r="A3340" s="117">
        <v>631200</v>
      </c>
      <c r="B3340" s="110" t="s">
        <v>193</v>
      </c>
      <c r="C3340" s="119">
        <v>0</v>
      </c>
      <c r="D3340" s="111">
        <v>731900</v>
      </c>
    </row>
    <row r="3341" spans="1:4" s="116" customFormat="1" ht="40.5" x14ac:dyDescent="0.2">
      <c r="A3341" s="107">
        <v>638000</v>
      </c>
      <c r="B3341" s="112" t="s">
        <v>126</v>
      </c>
      <c r="C3341" s="106">
        <f t="shared" ref="C3341" si="905">C3342</f>
        <v>5000</v>
      </c>
      <c r="D3341" s="106">
        <f t="shared" ref="D3341" si="906">D3342</f>
        <v>0</v>
      </c>
    </row>
    <row r="3342" spans="1:4" s="91" customFormat="1" x14ac:dyDescent="0.2">
      <c r="A3342" s="109">
        <v>638100</v>
      </c>
      <c r="B3342" s="110" t="s">
        <v>195</v>
      </c>
      <c r="C3342" s="119">
        <v>5000</v>
      </c>
      <c r="D3342" s="119">
        <v>0</v>
      </c>
    </row>
    <row r="3343" spans="1:4" s="91" customFormat="1" x14ac:dyDescent="0.2">
      <c r="A3343" s="150"/>
      <c r="B3343" s="144" t="s">
        <v>229</v>
      </c>
      <c r="C3343" s="148">
        <f>C3321+C3335+C3338</f>
        <v>677500</v>
      </c>
      <c r="D3343" s="148">
        <f>D3321+D3335+D3338</f>
        <v>731900</v>
      </c>
    </row>
    <row r="3344" spans="1:4" s="91" customFormat="1" x14ac:dyDescent="0.2">
      <c r="A3344" s="104"/>
      <c r="B3344" s="110"/>
      <c r="C3344" s="111"/>
      <c r="D3344" s="111"/>
    </row>
    <row r="3345" spans="1:4" s="91" customFormat="1" x14ac:dyDescent="0.2">
      <c r="A3345" s="104"/>
      <c r="B3345" s="110"/>
      <c r="C3345" s="111"/>
      <c r="D3345" s="111"/>
    </row>
    <row r="3346" spans="1:4" s="91" customFormat="1" x14ac:dyDescent="0.2">
      <c r="A3346" s="109" t="s">
        <v>653</v>
      </c>
      <c r="B3346" s="110"/>
      <c r="C3346" s="111"/>
      <c r="D3346" s="111"/>
    </row>
    <row r="3347" spans="1:4" s="91" customFormat="1" x14ac:dyDescent="0.2">
      <c r="A3347" s="109" t="s">
        <v>242</v>
      </c>
      <c r="B3347" s="110"/>
      <c r="C3347" s="111"/>
      <c r="D3347" s="111"/>
    </row>
    <row r="3348" spans="1:4" s="91" customFormat="1" x14ac:dyDescent="0.2">
      <c r="A3348" s="109" t="s">
        <v>414</v>
      </c>
      <c r="B3348" s="110"/>
      <c r="C3348" s="111"/>
      <c r="D3348" s="111"/>
    </row>
    <row r="3349" spans="1:4" s="91" customFormat="1" x14ac:dyDescent="0.2">
      <c r="A3349" s="109" t="s">
        <v>525</v>
      </c>
      <c r="B3349" s="110"/>
      <c r="C3349" s="111"/>
      <c r="D3349" s="111"/>
    </row>
    <row r="3350" spans="1:4" s="91" customFormat="1" x14ac:dyDescent="0.2">
      <c r="A3350" s="104"/>
      <c r="B3350" s="110"/>
      <c r="C3350" s="111"/>
      <c r="D3350" s="111"/>
    </row>
    <row r="3351" spans="1:4" s="91" customFormat="1" x14ac:dyDescent="0.2">
      <c r="A3351" s="107">
        <v>410000</v>
      </c>
      <c r="B3351" s="108" t="s">
        <v>87</v>
      </c>
      <c r="C3351" s="106">
        <f t="shared" ref="C3351" si="907">C3352+C3357</f>
        <v>1022400</v>
      </c>
      <c r="D3351" s="106">
        <f t="shared" ref="D3351" si="908">D3352+D3357</f>
        <v>0</v>
      </c>
    </row>
    <row r="3352" spans="1:4" s="91" customFormat="1" x14ac:dyDescent="0.2">
      <c r="A3352" s="107">
        <v>411000</v>
      </c>
      <c r="B3352" s="108" t="s">
        <v>200</v>
      </c>
      <c r="C3352" s="106">
        <f t="shared" ref="C3352" si="909">SUM(C3353:C3356)</f>
        <v>908700</v>
      </c>
      <c r="D3352" s="106">
        <f t="shared" ref="D3352" si="910">SUM(D3353:D3356)</f>
        <v>0</v>
      </c>
    </row>
    <row r="3353" spans="1:4" s="91" customFormat="1" x14ac:dyDescent="0.2">
      <c r="A3353" s="109">
        <v>411100</v>
      </c>
      <c r="B3353" s="110" t="s">
        <v>88</v>
      </c>
      <c r="C3353" s="119">
        <v>840000</v>
      </c>
      <c r="D3353" s="119">
        <v>0</v>
      </c>
    </row>
    <row r="3354" spans="1:4" s="91" customFormat="1" ht="40.5" x14ac:dyDescent="0.2">
      <c r="A3354" s="109">
        <v>411200</v>
      </c>
      <c r="B3354" s="110" t="s">
        <v>213</v>
      </c>
      <c r="C3354" s="119">
        <v>45000</v>
      </c>
      <c r="D3354" s="119">
        <v>0</v>
      </c>
    </row>
    <row r="3355" spans="1:4" s="91" customFormat="1" ht="40.5" x14ac:dyDescent="0.2">
      <c r="A3355" s="109">
        <v>411300</v>
      </c>
      <c r="B3355" s="110" t="s">
        <v>89</v>
      </c>
      <c r="C3355" s="119">
        <v>16800</v>
      </c>
      <c r="D3355" s="119">
        <v>0</v>
      </c>
    </row>
    <row r="3356" spans="1:4" s="91" customFormat="1" x14ac:dyDescent="0.2">
      <c r="A3356" s="109">
        <v>411400</v>
      </c>
      <c r="B3356" s="110" t="s">
        <v>90</v>
      </c>
      <c r="C3356" s="119">
        <v>6900</v>
      </c>
      <c r="D3356" s="119">
        <v>0</v>
      </c>
    </row>
    <row r="3357" spans="1:4" s="91" customFormat="1" x14ac:dyDescent="0.2">
      <c r="A3357" s="107">
        <v>412000</v>
      </c>
      <c r="B3357" s="112" t="s">
        <v>205</v>
      </c>
      <c r="C3357" s="106">
        <f>SUM(C3358:C3365)</f>
        <v>113700</v>
      </c>
      <c r="D3357" s="106">
        <f>SUM(D3358:D3365)</f>
        <v>0</v>
      </c>
    </row>
    <row r="3358" spans="1:4" s="91" customFormat="1" ht="40.5" x14ac:dyDescent="0.2">
      <c r="A3358" s="109">
        <v>412200</v>
      </c>
      <c r="B3358" s="110" t="s">
        <v>214</v>
      </c>
      <c r="C3358" s="119">
        <v>40000</v>
      </c>
      <c r="D3358" s="119">
        <v>0</v>
      </c>
    </row>
    <row r="3359" spans="1:4" s="91" customFormat="1" x14ac:dyDescent="0.2">
      <c r="A3359" s="109">
        <v>412300</v>
      </c>
      <c r="B3359" s="110" t="s">
        <v>92</v>
      </c>
      <c r="C3359" s="119">
        <v>8900</v>
      </c>
      <c r="D3359" s="119">
        <v>0</v>
      </c>
    </row>
    <row r="3360" spans="1:4" s="91" customFormat="1" x14ac:dyDescent="0.2">
      <c r="A3360" s="109">
        <v>412500</v>
      </c>
      <c r="B3360" s="110" t="s">
        <v>94</v>
      </c>
      <c r="C3360" s="119">
        <v>7000</v>
      </c>
      <c r="D3360" s="119">
        <v>0</v>
      </c>
    </row>
    <row r="3361" spans="1:4" s="91" customFormat="1" x14ac:dyDescent="0.2">
      <c r="A3361" s="109">
        <v>412600</v>
      </c>
      <c r="B3361" s="110" t="s">
        <v>215</v>
      </c>
      <c r="C3361" s="119">
        <v>10000</v>
      </c>
      <c r="D3361" s="119">
        <v>0</v>
      </c>
    </row>
    <row r="3362" spans="1:4" s="91" customFormat="1" x14ac:dyDescent="0.2">
      <c r="A3362" s="109">
        <v>412700</v>
      </c>
      <c r="B3362" s="110" t="s">
        <v>202</v>
      </c>
      <c r="C3362" s="119">
        <v>44000</v>
      </c>
      <c r="D3362" s="119">
        <v>0</v>
      </c>
    </row>
    <row r="3363" spans="1:4" s="91" customFormat="1" x14ac:dyDescent="0.2">
      <c r="A3363" s="109">
        <v>412900</v>
      </c>
      <c r="B3363" s="114" t="s">
        <v>311</v>
      </c>
      <c r="C3363" s="119">
        <v>200</v>
      </c>
      <c r="D3363" s="119">
        <v>0</v>
      </c>
    </row>
    <row r="3364" spans="1:4" s="91" customFormat="1" ht="40.5" x14ac:dyDescent="0.2">
      <c r="A3364" s="109">
        <v>412900</v>
      </c>
      <c r="B3364" s="114" t="s">
        <v>312</v>
      </c>
      <c r="C3364" s="119">
        <v>1300</v>
      </c>
      <c r="D3364" s="119">
        <v>0</v>
      </c>
    </row>
    <row r="3365" spans="1:4" s="91" customFormat="1" ht="40.5" x14ac:dyDescent="0.2">
      <c r="A3365" s="109">
        <v>412900</v>
      </c>
      <c r="B3365" s="114" t="s">
        <v>313</v>
      </c>
      <c r="C3365" s="119">
        <v>2300</v>
      </c>
      <c r="D3365" s="119">
        <v>0</v>
      </c>
    </row>
    <row r="3366" spans="1:4" s="91" customFormat="1" x14ac:dyDescent="0.2">
      <c r="A3366" s="107">
        <v>510000</v>
      </c>
      <c r="B3366" s="112" t="s">
        <v>151</v>
      </c>
      <c r="C3366" s="106">
        <f>C3367+C3369</f>
        <v>11600</v>
      </c>
      <c r="D3366" s="106">
        <f>D3367+D3369</f>
        <v>0</v>
      </c>
    </row>
    <row r="3367" spans="1:4" s="91" customFormat="1" x14ac:dyDescent="0.2">
      <c r="A3367" s="107">
        <v>511000</v>
      </c>
      <c r="B3367" s="112" t="s">
        <v>152</v>
      </c>
      <c r="C3367" s="106">
        <f>SUM(C3368:C3368)</f>
        <v>10000</v>
      </c>
      <c r="D3367" s="106">
        <f>SUM(D3368:D3368)</f>
        <v>0</v>
      </c>
    </row>
    <row r="3368" spans="1:4" s="91" customFormat="1" x14ac:dyDescent="0.2">
      <c r="A3368" s="109">
        <v>511300</v>
      </c>
      <c r="B3368" s="110" t="s">
        <v>155</v>
      </c>
      <c r="C3368" s="119">
        <v>10000</v>
      </c>
      <c r="D3368" s="119">
        <v>0</v>
      </c>
    </row>
    <row r="3369" spans="1:4" s="116" customFormat="1" ht="40.5" x14ac:dyDescent="0.2">
      <c r="A3369" s="107">
        <v>516000</v>
      </c>
      <c r="B3369" s="112" t="s">
        <v>162</v>
      </c>
      <c r="C3369" s="106">
        <f t="shared" ref="C3369" si="911">C3370</f>
        <v>1600</v>
      </c>
      <c r="D3369" s="106">
        <f t="shared" ref="D3369" si="912">D3370</f>
        <v>0</v>
      </c>
    </row>
    <row r="3370" spans="1:4" s="91" customFormat="1" x14ac:dyDescent="0.2">
      <c r="A3370" s="109">
        <v>516100</v>
      </c>
      <c r="B3370" s="110" t="s">
        <v>162</v>
      </c>
      <c r="C3370" s="119">
        <v>1600</v>
      </c>
      <c r="D3370" s="119">
        <v>0</v>
      </c>
    </row>
    <row r="3371" spans="1:4" s="116" customFormat="1" x14ac:dyDescent="0.2">
      <c r="A3371" s="107">
        <v>630000</v>
      </c>
      <c r="B3371" s="112" t="s">
        <v>190</v>
      </c>
      <c r="C3371" s="106">
        <f t="shared" ref="C3371:C3372" si="913">C3372</f>
        <v>28000.000000000004</v>
      </c>
      <c r="D3371" s="106">
        <f t="shared" ref="D3371:D3372" si="914">D3372</f>
        <v>0</v>
      </c>
    </row>
    <row r="3372" spans="1:4" s="116" customFormat="1" ht="40.5" x14ac:dyDescent="0.2">
      <c r="A3372" s="107">
        <v>638000</v>
      </c>
      <c r="B3372" s="112" t="s">
        <v>126</v>
      </c>
      <c r="C3372" s="106">
        <f t="shared" si="913"/>
        <v>28000.000000000004</v>
      </c>
      <c r="D3372" s="106">
        <f t="shared" si="914"/>
        <v>0</v>
      </c>
    </row>
    <row r="3373" spans="1:4" s="91" customFormat="1" x14ac:dyDescent="0.2">
      <c r="A3373" s="109">
        <v>638100</v>
      </c>
      <c r="B3373" s="110" t="s">
        <v>195</v>
      </c>
      <c r="C3373" s="119">
        <v>28000.000000000004</v>
      </c>
      <c r="D3373" s="119">
        <v>0</v>
      </c>
    </row>
    <row r="3374" spans="1:4" s="91" customFormat="1" x14ac:dyDescent="0.2">
      <c r="A3374" s="150"/>
      <c r="B3374" s="144" t="s">
        <v>229</v>
      </c>
      <c r="C3374" s="148">
        <f>C3351+C3366+C3371</f>
        <v>1062000</v>
      </c>
      <c r="D3374" s="148">
        <f>D3351+D3366+D3371</f>
        <v>0</v>
      </c>
    </row>
    <row r="3375" spans="1:4" s="91" customFormat="1" x14ac:dyDescent="0.2">
      <c r="A3375" s="104"/>
      <c r="B3375" s="110"/>
      <c r="C3375" s="111"/>
      <c r="D3375" s="111"/>
    </row>
    <row r="3376" spans="1:4" s="91" customFormat="1" x14ac:dyDescent="0.2">
      <c r="A3376" s="104"/>
      <c r="B3376" s="110"/>
      <c r="C3376" s="111"/>
      <c r="D3376" s="111"/>
    </row>
    <row r="3377" spans="1:4" s="91" customFormat="1" x14ac:dyDescent="0.2">
      <c r="A3377" s="109" t="s">
        <v>654</v>
      </c>
      <c r="B3377" s="110"/>
      <c r="C3377" s="111"/>
      <c r="D3377" s="111"/>
    </row>
    <row r="3378" spans="1:4" s="91" customFormat="1" x14ac:dyDescent="0.2">
      <c r="A3378" s="109" t="s">
        <v>242</v>
      </c>
      <c r="B3378" s="110"/>
      <c r="C3378" s="111"/>
      <c r="D3378" s="111"/>
    </row>
    <row r="3379" spans="1:4" s="91" customFormat="1" x14ac:dyDescent="0.2">
      <c r="A3379" s="109" t="s">
        <v>415</v>
      </c>
      <c r="B3379" s="110"/>
      <c r="C3379" s="111"/>
      <c r="D3379" s="111"/>
    </row>
    <row r="3380" spans="1:4" s="91" customFormat="1" x14ac:dyDescent="0.2">
      <c r="A3380" s="109" t="s">
        <v>525</v>
      </c>
      <c r="B3380" s="110"/>
      <c r="C3380" s="111"/>
      <c r="D3380" s="111"/>
    </row>
    <row r="3381" spans="1:4" s="91" customFormat="1" x14ac:dyDescent="0.2">
      <c r="A3381" s="104"/>
      <c r="B3381" s="110"/>
      <c r="C3381" s="111"/>
      <c r="D3381" s="111"/>
    </row>
    <row r="3382" spans="1:4" s="91" customFormat="1" x14ac:dyDescent="0.2">
      <c r="A3382" s="107">
        <v>410000</v>
      </c>
      <c r="B3382" s="108" t="s">
        <v>87</v>
      </c>
      <c r="C3382" s="106">
        <f t="shared" ref="C3382" si="915">C3383+C3388</f>
        <v>997000</v>
      </c>
      <c r="D3382" s="106">
        <f t="shared" ref="D3382" si="916">D3383+D3388</f>
        <v>0</v>
      </c>
    </row>
    <row r="3383" spans="1:4" s="91" customFormat="1" x14ac:dyDescent="0.2">
      <c r="A3383" s="107">
        <v>411000</v>
      </c>
      <c r="B3383" s="108" t="s">
        <v>200</v>
      </c>
      <c r="C3383" s="106">
        <f t="shared" ref="C3383" si="917">SUM(C3384:C3387)</f>
        <v>897000</v>
      </c>
      <c r="D3383" s="106">
        <f t="shared" ref="D3383" si="918">SUM(D3384:D3387)</f>
        <v>0</v>
      </c>
    </row>
    <row r="3384" spans="1:4" s="91" customFormat="1" x14ac:dyDescent="0.2">
      <c r="A3384" s="109">
        <v>411100</v>
      </c>
      <c r="B3384" s="110" t="s">
        <v>88</v>
      </c>
      <c r="C3384" s="119">
        <v>830000</v>
      </c>
      <c r="D3384" s="119">
        <v>0</v>
      </c>
    </row>
    <row r="3385" spans="1:4" s="91" customFormat="1" ht="40.5" x14ac:dyDescent="0.2">
      <c r="A3385" s="109">
        <v>411200</v>
      </c>
      <c r="B3385" s="110" t="s">
        <v>213</v>
      </c>
      <c r="C3385" s="119">
        <v>43000</v>
      </c>
      <c r="D3385" s="119">
        <v>0</v>
      </c>
    </row>
    <row r="3386" spans="1:4" s="91" customFormat="1" ht="40.5" x14ac:dyDescent="0.2">
      <c r="A3386" s="109">
        <v>411300</v>
      </c>
      <c r="B3386" s="110" t="s">
        <v>89</v>
      </c>
      <c r="C3386" s="119">
        <v>14000</v>
      </c>
      <c r="D3386" s="119">
        <v>0</v>
      </c>
    </row>
    <row r="3387" spans="1:4" s="91" customFormat="1" x14ac:dyDescent="0.2">
      <c r="A3387" s="109">
        <v>411400</v>
      </c>
      <c r="B3387" s="110" t="s">
        <v>90</v>
      </c>
      <c r="C3387" s="119">
        <v>10000</v>
      </c>
      <c r="D3387" s="119">
        <v>0</v>
      </c>
    </row>
    <row r="3388" spans="1:4" s="91" customFormat="1" x14ac:dyDescent="0.2">
      <c r="A3388" s="107">
        <v>412000</v>
      </c>
      <c r="B3388" s="112" t="s">
        <v>205</v>
      </c>
      <c r="C3388" s="106">
        <f>SUM(C3389:C3397)</f>
        <v>100000</v>
      </c>
      <c r="D3388" s="106">
        <f>SUM(D3389:D3397)</f>
        <v>0</v>
      </c>
    </row>
    <row r="3389" spans="1:4" s="91" customFormat="1" ht="40.5" x14ac:dyDescent="0.2">
      <c r="A3389" s="109">
        <v>412200</v>
      </c>
      <c r="B3389" s="110" t="s">
        <v>214</v>
      </c>
      <c r="C3389" s="119">
        <v>40000</v>
      </c>
      <c r="D3389" s="119">
        <v>0</v>
      </c>
    </row>
    <row r="3390" spans="1:4" s="91" customFormat="1" x14ac:dyDescent="0.2">
      <c r="A3390" s="109">
        <v>412300</v>
      </c>
      <c r="B3390" s="110" t="s">
        <v>92</v>
      </c>
      <c r="C3390" s="119">
        <v>12000</v>
      </c>
      <c r="D3390" s="119">
        <v>0</v>
      </c>
    </row>
    <row r="3391" spans="1:4" s="91" customFormat="1" x14ac:dyDescent="0.2">
      <c r="A3391" s="109">
        <v>412500</v>
      </c>
      <c r="B3391" s="110" t="s">
        <v>94</v>
      </c>
      <c r="C3391" s="119">
        <v>1500</v>
      </c>
      <c r="D3391" s="119">
        <v>0</v>
      </c>
    </row>
    <row r="3392" spans="1:4" s="91" customFormat="1" x14ac:dyDescent="0.2">
      <c r="A3392" s="109">
        <v>412600</v>
      </c>
      <c r="B3392" s="110" t="s">
        <v>215</v>
      </c>
      <c r="C3392" s="119">
        <v>8000</v>
      </c>
      <c r="D3392" s="119">
        <v>0</v>
      </c>
    </row>
    <row r="3393" spans="1:4" s="91" customFormat="1" x14ac:dyDescent="0.2">
      <c r="A3393" s="109">
        <v>412700</v>
      </c>
      <c r="B3393" s="110" t="s">
        <v>202</v>
      </c>
      <c r="C3393" s="119">
        <v>30000</v>
      </c>
      <c r="D3393" s="119">
        <v>0</v>
      </c>
    </row>
    <row r="3394" spans="1:4" s="91" customFormat="1" x14ac:dyDescent="0.2">
      <c r="A3394" s="109">
        <v>412900</v>
      </c>
      <c r="B3394" s="114" t="s">
        <v>526</v>
      </c>
      <c r="C3394" s="119">
        <v>500</v>
      </c>
      <c r="D3394" s="119">
        <v>0</v>
      </c>
    </row>
    <row r="3395" spans="1:4" s="91" customFormat="1" x14ac:dyDescent="0.2">
      <c r="A3395" s="109">
        <v>412900</v>
      </c>
      <c r="B3395" s="114" t="s">
        <v>294</v>
      </c>
      <c r="C3395" s="119">
        <v>2000</v>
      </c>
      <c r="D3395" s="119">
        <v>0</v>
      </c>
    </row>
    <row r="3396" spans="1:4" s="91" customFormat="1" ht="40.5" x14ac:dyDescent="0.2">
      <c r="A3396" s="109">
        <v>412900</v>
      </c>
      <c r="B3396" s="114" t="s">
        <v>312</v>
      </c>
      <c r="C3396" s="119">
        <v>4000</v>
      </c>
      <c r="D3396" s="119">
        <v>0</v>
      </c>
    </row>
    <row r="3397" spans="1:4" s="91" customFormat="1" ht="40.5" x14ac:dyDescent="0.2">
      <c r="A3397" s="109">
        <v>412900</v>
      </c>
      <c r="B3397" s="114" t="s">
        <v>313</v>
      </c>
      <c r="C3397" s="119">
        <v>2000</v>
      </c>
      <c r="D3397" s="119">
        <v>0</v>
      </c>
    </row>
    <row r="3398" spans="1:4" s="91" customFormat="1" x14ac:dyDescent="0.2">
      <c r="A3398" s="107">
        <v>510000</v>
      </c>
      <c r="B3398" s="112" t="s">
        <v>151</v>
      </c>
      <c r="C3398" s="106">
        <f t="shared" ref="C3398:C3399" si="919">C3399</f>
        <v>10000</v>
      </c>
      <c r="D3398" s="106">
        <f t="shared" ref="D3398:D3399" si="920">D3399</f>
        <v>0</v>
      </c>
    </row>
    <row r="3399" spans="1:4" s="91" customFormat="1" x14ac:dyDescent="0.2">
      <c r="A3399" s="107">
        <v>511000</v>
      </c>
      <c r="B3399" s="112" t="s">
        <v>152</v>
      </c>
      <c r="C3399" s="106">
        <f t="shared" si="919"/>
        <v>10000</v>
      </c>
      <c r="D3399" s="106">
        <f t="shared" si="920"/>
        <v>0</v>
      </c>
    </row>
    <row r="3400" spans="1:4" s="91" customFormat="1" x14ac:dyDescent="0.2">
      <c r="A3400" s="109">
        <v>511300</v>
      </c>
      <c r="B3400" s="110" t="s">
        <v>155</v>
      </c>
      <c r="C3400" s="119">
        <v>10000</v>
      </c>
      <c r="D3400" s="119">
        <v>0</v>
      </c>
    </row>
    <row r="3401" spans="1:4" s="116" customFormat="1" x14ac:dyDescent="0.2">
      <c r="A3401" s="107">
        <v>630000</v>
      </c>
      <c r="B3401" s="112" t="s">
        <v>190</v>
      </c>
      <c r="C3401" s="106">
        <f>0+C3402</f>
        <v>0</v>
      </c>
      <c r="D3401" s="106">
        <f>0+D3402</f>
        <v>5000</v>
      </c>
    </row>
    <row r="3402" spans="1:4" s="116" customFormat="1" x14ac:dyDescent="0.2">
      <c r="A3402" s="107">
        <v>631000</v>
      </c>
      <c r="B3402" s="112" t="s">
        <v>125</v>
      </c>
      <c r="C3402" s="106">
        <f t="shared" ref="C3402" si="921">C3403</f>
        <v>0</v>
      </c>
      <c r="D3402" s="106">
        <f t="shared" ref="D3402" si="922">D3403</f>
        <v>5000</v>
      </c>
    </row>
    <row r="3403" spans="1:4" s="91" customFormat="1" x14ac:dyDescent="0.2">
      <c r="A3403" s="117">
        <v>631200</v>
      </c>
      <c r="B3403" s="110" t="s">
        <v>193</v>
      </c>
      <c r="C3403" s="119">
        <v>0</v>
      </c>
      <c r="D3403" s="111">
        <v>5000</v>
      </c>
    </row>
    <row r="3404" spans="1:4" s="91" customFormat="1" x14ac:dyDescent="0.2">
      <c r="A3404" s="150"/>
      <c r="B3404" s="144" t="s">
        <v>229</v>
      </c>
      <c r="C3404" s="148">
        <f>C3382+C3398+C3401</f>
        <v>1007000</v>
      </c>
      <c r="D3404" s="148">
        <f>D3382+D3398+D3401</f>
        <v>5000</v>
      </c>
    </row>
    <row r="3405" spans="1:4" s="91" customFormat="1" x14ac:dyDescent="0.2">
      <c r="A3405" s="127"/>
      <c r="B3405" s="105"/>
      <c r="C3405" s="128"/>
      <c r="D3405" s="128"/>
    </row>
    <row r="3406" spans="1:4" s="91" customFormat="1" x14ac:dyDescent="0.2">
      <c r="A3406" s="127"/>
      <c r="B3406" s="105"/>
      <c r="C3406" s="128"/>
      <c r="D3406" s="128"/>
    </row>
    <row r="3407" spans="1:4" s="91" customFormat="1" x14ac:dyDescent="0.2">
      <c r="A3407" s="109" t="s">
        <v>655</v>
      </c>
      <c r="B3407" s="110"/>
      <c r="C3407" s="128"/>
      <c r="D3407" s="128"/>
    </row>
    <row r="3408" spans="1:4" s="91" customFormat="1" x14ac:dyDescent="0.2">
      <c r="A3408" s="109" t="s">
        <v>242</v>
      </c>
      <c r="B3408" s="110"/>
      <c r="C3408" s="128"/>
      <c r="D3408" s="128"/>
    </row>
    <row r="3409" spans="1:4" s="91" customFormat="1" x14ac:dyDescent="0.2">
      <c r="A3409" s="109" t="s">
        <v>416</v>
      </c>
      <c r="B3409" s="110"/>
      <c r="C3409" s="128"/>
      <c r="D3409" s="128"/>
    </row>
    <row r="3410" spans="1:4" s="91" customFormat="1" x14ac:dyDescent="0.2">
      <c r="A3410" s="109" t="s">
        <v>525</v>
      </c>
      <c r="B3410" s="110"/>
      <c r="C3410" s="128"/>
      <c r="D3410" s="128"/>
    </row>
    <row r="3411" spans="1:4" s="91" customFormat="1" x14ac:dyDescent="0.2">
      <c r="A3411" s="104"/>
      <c r="B3411" s="110"/>
      <c r="C3411" s="128"/>
      <c r="D3411" s="128"/>
    </row>
    <row r="3412" spans="1:4" s="116" customFormat="1" x14ac:dyDescent="0.2">
      <c r="A3412" s="107">
        <v>410000</v>
      </c>
      <c r="B3412" s="108" t="s">
        <v>87</v>
      </c>
      <c r="C3412" s="106">
        <f t="shared" ref="C3412" si="923">C3413+C3418</f>
        <v>955700</v>
      </c>
      <c r="D3412" s="106">
        <f t="shared" ref="D3412" si="924">D3413+D3418</f>
        <v>0</v>
      </c>
    </row>
    <row r="3413" spans="1:4" s="116" customFormat="1" x14ac:dyDescent="0.2">
      <c r="A3413" s="107">
        <v>411000</v>
      </c>
      <c r="B3413" s="108" t="s">
        <v>200</v>
      </c>
      <c r="C3413" s="106">
        <f t="shared" ref="C3413" si="925">SUM(C3414:C3417)</f>
        <v>799100</v>
      </c>
      <c r="D3413" s="106">
        <f t="shared" ref="D3413" si="926">SUM(D3414:D3417)</f>
        <v>0</v>
      </c>
    </row>
    <row r="3414" spans="1:4" s="91" customFormat="1" x14ac:dyDescent="0.2">
      <c r="A3414" s="109">
        <v>411100</v>
      </c>
      <c r="B3414" s="110" t="s">
        <v>88</v>
      </c>
      <c r="C3414" s="119">
        <v>720000</v>
      </c>
      <c r="D3414" s="119">
        <v>0</v>
      </c>
    </row>
    <row r="3415" spans="1:4" s="91" customFormat="1" ht="40.5" x14ac:dyDescent="0.2">
      <c r="A3415" s="109">
        <v>411200</v>
      </c>
      <c r="B3415" s="110" t="s">
        <v>213</v>
      </c>
      <c r="C3415" s="119">
        <v>50000</v>
      </c>
      <c r="D3415" s="119">
        <v>0</v>
      </c>
    </row>
    <row r="3416" spans="1:4" s="91" customFormat="1" ht="40.5" x14ac:dyDescent="0.2">
      <c r="A3416" s="109">
        <v>411300</v>
      </c>
      <c r="B3416" s="110" t="s">
        <v>89</v>
      </c>
      <c r="C3416" s="119">
        <v>17100</v>
      </c>
      <c r="D3416" s="119">
        <v>0</v>
      </c>
    </row>
    <row r="3417" spans="1:4" s="91" customFormat="1" x14ac:dyDescent="0.2">
      <c r="A3417" s="109">
        <v>411400</v>
      </c>
      <c r="B3417" s="110" t="s">
        <v>90</v>
      </c>
      <c r="C3417" s="119">
        <v>12000</v>
      </c>
      <c r="D3417" s="119">
        <v>0</v>
      </c>
    </row>
    <row r="3418" spans="1:4" s="116" customFormat="1" x14ac:dyDescent="0.2">
      <c r="A3418" s="107">
        <v>412000</v>
      </c>
      <c r="B3418" s="112" t="s">
        <v>205</v>
      </c>
      <c r="C3418" s="106">
        <f>SUM(C3419:C3426)</f>
        <v>156600</v>
      </c>
      <c r="D3418" s="106">
        <f>SUM(D3419:D3426)</f>
        <v>0</v>
      </c>
    </row>
    <row r="3419" spans="1:4" s="91" customFormat="1" ht="40.5" x14ac:dyDescent="0.2">
      <c r="A3419" s="109">
        <v>412200</v>
      </c>
      <c r="B3419" s="110" t="s">
        <v>214</v>
      </c>
      <c r="C3419" s="119">
        <v>95000</v>
      </c>
      <c r="D3419" s="119">
        <v>0</v>
      </c>
    </row>
    <row r="3420" spans="1:4" s="91" customFormat="1" x14ac:dyDescent="0.2">
      <c r="A3420" s="109">
        <v>412300</v>
      </c>
      <c r="B3420" s="110" t="s">
        <v>92</v>
      </c>
      <c r="C3420" s="119">
        <v>19000</v>
      </c>
      <c r="D3420" s="119">
        <v>0</v>
      </c>
    </row>
    <row r="3421" spans="1:4" s="91" customFormat="1" x14ac:dyDescent="0.2">
      <c r="A3421" s="109">
        <v>412500</v>
      </c>
      <c r="B3421" s="110" t="s">
        <v>94</v>
      </c>
      <c r="C3421" s="119">
        <v>4000</v>
      </c>
      <c r="D3421" s="119">
        <v>0</v>
      </c>
    </row>
    <row r="3422" spans="1:4" s="91" customFormat="1" x14ac:dyDescent="0.2">
      <c r="A3422" s="109">
        <v>412600</v>
      </c>
      <c r="B3422" s="110" t="s">
        <v>215</v>
      </c>
      <c r="C3422" s="119">
        <v>4000</v>
      </c>
      <c r="D3422" s="119">
        <v>0</v>
      </c>
    </row>
    <row r="3423" spans="1:4" s="91" customFormat="1" x14ac:dyDescent="0.2">
      <c r="A3423" s="109">
        <v>412700</v>
      </c>
      <c r="B3423" s="110" t="s">
        <v>202</v>
      </c>
      <c r="C3423" s="119">
        <v>31000</v>
      </c>
      <c r="D3423" s="119">
        <v>0</v>
      </c>
    </row>
    <row r="3424" spans="1:4" s="91" customFormat="1" ht="40.5" x14ac:dyDescent="0.2">
      <c r="A3424" s="109">
        <v>412900</v>
      </c>
      <c r="B3424" s="114" t="s">
        <v>312</v>
      </c>
      <c r="C3424" s="119">
        <v>0</v>
      </c>
      <c r="D3424" s="119">
        <v>0</v>
      </c>
    </row>
    <row r="3425" spans="1:4" s="91" customFormat="1" ht="40.5" x14ac:dyDescent="0.2">
      <c r="A3425" s="109">
        <v>412900</v>
      </c>
      <c r="B3425" s="114" t="s">
        <v>313</v>
      </c>
      <c r="C3425" s="119">
        <v>1599.9999999999998</v>
      </c>
      <c r="D3425" s="119">
        <v>0</v>
      </c>
    </row>
    <row r="3426" spans="1:4" s="91" customFormat="1" x14ac:dyDescent="0.2">
      <c r="A3426" s="109">
        <v>412900</v>
      </c>
      <c r="B3426" s="114" t="s">
        <v>296</v>
      </c>
      <c r="C3426" s="119">
        <v>2000</v>
      </c>
      <c r="D3426" s="119">
        <v>0</v>
      </c>
    </row>
    <row r="3427" spans="1:4" s="116" customFormat="1" x14ac:dyDescent="0.2">
      <c r="A3427" s="107">
        <v>510000</v>
      </c>
      <c r="B3427" s="112" t="s">
        <v>151</v>
      </c>
      <c r="C3427" s="106">
        <f t="shared" ref="C3427" si="927">C3428+C3431</f>
        <v>50000</v>
      </c>
      <c r="D3427" s="106">
        <f t="shared" ref="D3427" si="928">D3428+D3431</f>
        <v>0</v>
      </c>
    </row>
    <row r="3428" spans="1:4" s="116" customFormat="1" x14ac:dyDescent="0.2">
      <c r="A3428" s="107">
        <v>511000</v>
      </c>
      <c r="B3428" s="112" t="s">
        <v>152</v>
      </c>
      <c r="C3428" s="106">
        <f t="shared" ref="C3428" si="929">C3430+C3429</f>
        <v>5000</v>
      </c>
      <c r="D3428" s="106">
        <f t="shared" ref="D3428" si="930">D3430+D3429</f>
        <v>0</v>
      </c>
    </row>
    <row r="3429" spans="1:4" s="91" customFormat="1" ht="40.5" x14ac:dyDescent="0.2">
      <c r="A3429" s="117">
        <v>511200</v>
      </c>
      <c r="B3429" s="110" t="s">
        <v>154</v>
      </c>
      <c r="C3429" s="119">
        <v>0</v>
      </c>
      <c r="D3429" s="119">
        <v>0</v>
      </c>
    </row>
    <row r="3430" spans="1:4" s="91" customFormat="1" x14ac:dyDescent="0.2">
      <c r="A3430" s="109">
        <v>511300</v>
      </c>
      <c r="B3430" s="110" t="s">
        <v>155</v>
      </c>
      <c r="C3430" s="119">
        <v>5000</v>
      </c>
      <c r="D3430" s="119">
        <v>0</v>
      </c>
    </row>
    <row r="3431" spans="1:4" s="116" customFormat="1" x14ac:dyDescent="0.2">
      <c r="A3431" s="107">
        <v>513000</v>
      </c>
      <c r="B3431" s="112" t="s">
        <v>160</v>
      </c>
      <c r="C3431" s="106">
        <f>C3432+0</f>
        <v>45000</v>
      </c>
      <c r="D3431" s="106">
        <f>D3432+0</f>
        <v>0</v>
      </c>
    </row>
    <row r="3432" spans="1:4" s="91" customFormat="1" x14ac:dyDescent="0.2">
      <c r="A3432" s="117">
        <v>513100</v>
      </c>
      <c r="B3432" s="110" t="s">
        <v>222</v>
      </c>
      <c r="C3432" s="119">
        <v>45000</v>
      </c>
      <c r="D3432" s="119">
        <v>0</v>
      </c>
    </row>
    <row r="3433" spans="1:4" s="116" customFormat="1" x14ac:dyDescent="0.2">
      <c r="A3433" s="107">
        <v>630000</v>
      </c>
      <c r="B3433" s="112" t="s">
        <v>190</v>
      </c>
      <c r="C3433" s="106">
        <f t="shared" ref="C3433" si="931">C3434+C3436</f>
        <v>25000</v>
      </c>
      <c r="D3433" s="106">
        <f t="shared" ref="D3433" si="932">D3434+D3436</f>
        <v>1400000</v>
      </c>
    </row>
    <row r="3434" spans="1:4" s="116" customFormat="1" x14ac:dyDescent="0.2">
      <c r="A3434" s="107">
        <v>631000</v>
      </c>
      <c r="B3434" s="112" t="s">
        <v>125</v>
      </c>
      <c r="C3434" s="106">
        <f t="shared" ref="C3434" si="933">C3435</f>
        <v>0</v>
      </c>
      <c r="D3434" s="106">
        <f t="shared" ref="D3434" si="934">D3435</f>
        <v>1400000</v>
      </c>
    </row>
    <row r="3435" spans="1:4" s="91" customFormat="1" x14ac:dyDescent="0.2">
      <c r="A3435" s="117">
        <v>631200</v>
      </c>
      <c r="B3435" s="110" t="s">
        <v>193</v>
      </c>
      <c r="C3435" s="119">
        <v>0</v>
      </c>
      <c r="D3435" s="111">
        <v>1400000</v>
      </c>
    </row>
    <row r="3436" spans="1:4" s="116" customFormat="1" ht="40.5" x14ac:dyDescent="0.2">
      <c r="A3436" s="107">
        <v>638000</v>
      </c>
      <c r="B3436" s="112" t="s">
        <v>126</v>
      </c>
      <c r="C3436" s="106">
        <f t="shared" ref="C3436" si="935">C3437</f>
        <v>25000</v>
      </c>
      <c r="D3436" s="106">
        <f t="shared" ref="D3436" si="936">D3437</f>
        <v>0</v>
      </c>
    </row>
    <row r="3437" spans="1:4" s="91" customFormat="1" x14ac:dyDescent="0.2">
      <c r="A3437" s="109">
        <v>638100</v>
      </c>
      <c r="B3437" s="110" t="s">
        <v>195</v>
      </c>
      <c r="C3437" s="119">
        <v>25000</v>
      </c>
      <c r="D3437" s="119">
        <v>0</v>
      </c>
    </row>
    <row r="3438" spans="1:4" s="162" customFormat="1" x14ac:dyDescent="0.2">
      <c r="A3438" s="124"/>
      <c r="B3438" s="125" t="s">
        <v>229</v>
      </c>
      <c r="C3438" s="126">
        <f>C3412+C3427+C3433</f>
        <v>1030700</v>
      </c>
      <c r="D3438" s="126">
        <f>D3412+D3427+D3433</f>
        <v>1400000</v>
      </c>
    </row>
    <row r="3439" spans="1:4" s="91" customFormat="1" x14ac:dyDescent="0.2">
      <c r="A3439" s="127"/>
      <c r="B3439" s="105"/>
      <c r="C3439" s="128"/>
      <c r="D3439" s="128"/>
    </row>
    <row r="3440" spans="1:4" s="91" customFormat="1" x14ac:dyDescent="0.2">
      <c r="A3440" s="127"/>
      <c r="B3440" s="105"/>
      <c r="C3440" s="128"/>
      <c r="D3440" s="128"/>
    </row>
    <row r="3441" spans="1:4" s="91" customFormat="1" x14ac:dyDescent="0.2">
      <c r="A3441" s="109" t="s">
        <v>656</v>
      </c>
      <c r="B3441" s="112"/>
      <c r="C3441" s="111"/>
      <c r="D3441" s="111"/>
    </row>
    <row r="3442" spans="1:4" s="91" customFormat="1" x14ac:dyDescent="0.2">
      <c r="A3442" s="109" t="s">
        <v>243</v>
      </c>
      <c r="B3442" s="112"/>
      <c r="C3442" s="111"/>
      <c r="D3442" s="111"/>
    </row>
    <row r="3443" spans="1:4" s="91" customFormat="1" x14ac:dyDescent="0.2">
      <c r="A3443" s="109" t="s">
        <v>362</v>
      </c>
      <c r="B3443" s="112"/>
      <c r="C3443" s="111"/>
      <c r="D3443" s="111"/>
    </row>
    <row r="3444" spans="1:4" s="91" customFormat="1" x14ac:dyDescent="0.2">
      <c r="A3444" s="109" t="s">
        <v>525</v>
      </c>
      <c r="B3444" s="112"/>
      <c r="C3444" s="111"/>
      <c r="D3444" s="111"/>
    </row>
    <row r="3445" spans="1:4" s="91" customFormat="1" x14ac:dyDescent="0.2">
      <c r="A3445" s="109"/>
      <c r="B3445" s="140"/>
      <c r="C3445" s="128"/>
      <c r="D3445" s="128"/>
    </row>
    <row r="3446" spans="1:4" s="91" customFormat="1" x14ac:dyDescent="0.2">
      <c r="A3446" s="107">
        <v>410000</v>
      </c>
      <c r="B3446" s="108" t="s">
        <v>87</v>
      </c>
      <c r="C3446" s="106">
        <f>C3447+C3452+C3467+C3465</f>
        <v>6920200</v>
      </c>
      <c r="D3446" s="106">
        <f>D3447+D3452+D3467+D3465</f>
        <v>0</v>
      </c>
    </row>
    <row r="3447" spans="1:4" s="91" customFormat="1" x14ac:dyDescent="0.2">
      <c r="A3447" s="107">
        <v>411000</v>
      </c>
      <c r="B3447" s="108" t="s">
        <v>200</v>
      </c>
      <c r="C3447" s="106">
        <f t="shared" ref="C3447" si="937">SUM(C3448:C3451)</f>
        <v>1865700</v>
      </c>
      <c r="D3447" s="106">
        <f t="shared" ref="D3447" si="938">SUM(D3448:D3451)</f>
        <v>0</v>
      </c>
    </row>
    <row r="3448" spans="1:4" s="91" customFormat="1" x14ac:dyDescent="0.2">
      <c r="A3448" s="109">
        <v>411100</v>
      </c>
      <c r="B3448" s="110" t="s">
        <v>88</v>
      </c>
      <c r="C3448" s="119">
        <v>1725900</v>
      </c>
      <c r="D3448" s="119">
        <v>0</v>
      </c>
    </row>
    <row r="3449" spans="1:4" s="91" customFormat="1" ht="40.5" x14ac:dyDescent="0.2">
      <c r="A3449" s="109">
        <v>411200</v>
      </c>
      <c r="B3449" s="110" t="s">
        <v>213</v>
      </c>
      <c r="C3449" s="119">
        <v>70000</v>
      </c>
      <c r="D3449" s="119">
        <v>0</v>
      </c>
    </row>
    <row r="3450" spans="1:4" s="91" customFormat="1" ht="40.5" x14ac:dyDescent="0.2">
      <c r="A3450" s="109">
        <v>411300</v>
      </c>
      <c r="B3450" s="110" t="s">
        <v>89</v>
      </c>
      <c r="C3450" s="119">
        <v>53400</v>
      </c>
      <c r="D3450" s="119">
        <v>0</v>
      </c>
    </row>
    <row r="3451" spans="1:4" s="91" customFormat="1" x14ac:dyDescent="0.2">
      <c r="A3451" s="109">
        <v>411400</v>
      </c>
      <c r="B3451" s="110" t="s">
        <v>90</v>
      </c>
      <c r="C3451" s="119">
        <v>16400</v>
      </c>
      <c r="D3451" s="119">
        <v>0</v>
      </c>
    </row>
    <row r="3452" spans="1:4" s="91" customFormat="1" x14ac:dyDescent="0.2">
      <c r="A3452" s="107">
        <v>412000</v>
      </c>
      <c r="B3452" s="112" t="s">
        <v>205</v>
      </c>
      <c r="C3452" s="106">
        <f>SUM(C3453:C3464)</f>
        <v>963200</v>
      </c>
      <c r="D3452" s="106">
        <f>SUM(D3453:D3464)</f>
        <v>0</v>
      </c>
    </row>
    <row r="3453" spans="1:4" s="91" customFormat="1" x14ac:dyDescent="0.2">
      <c r="A3453" s="109">
        <v>412100</v>
      </c>
      <c r="B3453" s="110" t="s">
        <v>91</v>
      </c>
      <c r="C3453" s="119">
        <v>16800</v>
      </c>
      <c r="D3453" s="119">
        <v>0</v>
      </c>
    </row>
    <row r="3454" spans="1:4" s="91" customFormat="1" ht="40.5" x14ac:dyDescent="0.2">
      <c r="A3454" s="109">
        <v>412200</v>
      </c>
      <c r="B3454" s="110" t="s">
        <v>214</v>
      </c>
      <c r="C3454" s="119">
        <v>380000</v>
      </c>
      <c r="D3454" s="119">
        <v>0</v>
      </c>
    </row>
    <row r="3455" spans="1:4" s="91" customFormat="1" x14ac:dyDescent="0.2">
      <c r="A3455" s="109">
        <v>412300</v>
      </c>
      <c r="B3455" s="110" t="s">
        <v>92</v>
      </c>
      <c r="C3455" s="119">
        <v>19000</v>
      </c>
      <c r="D3455" s="119">
        <v>0</v>
      </c>
    </row>
    <row r="3456" spans="1:4" s="91" customFormat="1" x14ac:dyDescent="0.2">
      <c r="A3456" s="109">
        <v>412500</v>
      </c>
      <c r="B3456" s="110" t="s">
        <v>94</v>
      </c>
      <c r="C3456" s="119">
        <v>20000</v>
      </c>
      <c r="D3456" s="119">
        <v>0</v>
      </c>
    </row>
    <row r="3457" spans="1:4" s="91" customFormat="1" x14ac:dyDescent="0.2">
      <c r="A3457" s="109">
        <v>412600</v>
      </c>
      <c r="B3457" s="110" t="s">
        <v>215</v>
      </c>
      <c r="C3457" s="119">
        <v>55000</v>
      </c>
      <c r="D3457" s="119">
        <v>0</v>
      </c>
    </row>
    <row r="3458" spans="1:4" s="91" customFormat="1" x14ac:dyDescent="0.2">
      <c r="A3458" s="109">
        <v>412700</v>
      </c>
      <c r="B3458" s="110" t="s">
        <v>202</v>
      </c>
      <c r="C3458" s="119">
        <v>400000</v>
      </c>
      <c r="D3458" s="119">
        <v>0</v>
      </c>
    </row>
    <row r="3459" spans="1:4" s="91" customFormat="1" x14ac:dyDescent="0.2">
      <c r="A3459" s="109">
        <v>412900</v>
      </c>
      <c r="B3459" s="114" t="s">
        <v>526</v>
      </c>
      <c r="C3459" s="119">
        <v>900</v>
      </c>
      <c r="D3459" s="119">
        <v>0</v>
      </c>
    </row>
    <row r="3460" spans="1:4" s="91" customFormat="1" x14ac:dyDescent="0.2">
      <c r="A3460" s="109">
        <v>412900</v>
      </c>
      <c r="B3460" s="114" t="s">
        <v>294</v>
      </c>
      <c r="C3460" s="119">
        <v>48000</v>
      </c>
      <c r="D3460" s="119">
        <v>0</v>
      </c>
    </row>
    <row r="3461" spans="1:4" s="91" customFormat="1" x14ac:dyDescent="0.2">
      <c r="A3461" s="109">
        <v>412900</v>
      </c>
      <c r="B3461" s="114" t="s">
        <v>311</v>
      </c>
      <c r="C3461" s="119">
        <v>3999.9999999999991</v>
      </c>
      <c r="D3461" s="119">
        <v>0</v>
      </c>
    </row>
    <row r="3462" spans="1:4" s="91" customFormat="1" ht="40.5" x14ac:dyDescent="0.2">
      <c r="A3462" s="109">
        <v>412900</v>
      </c>
      <c r="B3462" s="114" t="s">
        <v>312</v>
      </c>
      <c r="C3462" s="119">
        <v>6500</v>
      </c>
      <c r="D3462" s="119">
        <v>0</v>
      </c>
    </row>
    <row r="3463" spans="1:4" s="91" customFormat="1" ht="40.5" x14ac:dyDescent="0.2">
      <c r="A3463" s="109">
        <v>412900</v>
      </c>
      <c r="B3463" s="114" t="s">
        <v>313</v>
      </c>
      <c r="C3463" s="119">
        <v>3999.9999999999995</v>
      </c>
      <c r="D3463" s="119">
        <v>0</v>
      </c>
    </row>
    <row r="3464" spans="1:4" s="91" customFormat="1" x14ac:dyDescent="0.2">
      <c r="A3464" s="109">
        <v>412900</v>
      </c>
      <c r="B3464" s="110" t="s">
        <v>296</v>
      </c>
      <c r="C3464" s="119">
        <v>9000</v>
      </c>
      <c r="D3464" s="119">
        <v>0</v>
      </c>
    </row>
    <row r="3465" spans="1:4" s="116" customFormat="1" x14ac:dyDescent="0.2">
      <c r="A3465" s="107">
        <v>413000</v>
      </c>
      <c r="B3465" s="112" t="s">
        <v>206</v>
      </c>
      <c r="C3465" s="106">
        <f t="shared" ref="C3465" si="939">C3466</f>
        <v>1300</v>
      </c>
      <c r="D3465" s="106">
        <f t="shared" ref="D3465" si="940">D3466</f>
        <v>0</v>
      </c>
    </row>
    <row r="3466" spans="1:4" s="91" customFormat="1" x14ac:dyDescent="0.2">
      <c r="A3466" s="109">
        <v>413900</v>
      </c>
      <c r="B3466" s="110" t="s">
        <v>99</v>
      </c>
      <c r="C3466" s="119">
        <v>1300</v>
      </c>
      <c r="D3466" s="119">
        <v>0</v>
      </c>
    </row>
    <row r="3467" spans="1:4" s="116" customFormat="1" x14ac:dyDescent="0.2">
      <c r="A3467" s="107">
        <v>415000</v>
      </c>
      <c r="B3467" s="112" t="s">
        <v>50</v>
      </c>
      <c r="C3467" s="106">
        <f t="shared" ref="C3467" si="941">SUM(C3468:C3475)</f>
        <v>4090000</v>
      </c>
      <c r="D3467" s="106">
        <f>SUM(D3468:D3475)</f>
        <v>0</v>
      </c>
    </row>
    <row r="3468" spans="1:4" s="91" customFormat="1" x14ac:dyDescent="0.2">
      <c r="A3468" s="109">
        <v>415200</v>
      </c>
      <c r="B3468" s="110" t="s">
        <v>417</v>
      </c>
      <c r="C3468" s="119">
        <v>70000</v>
      </c>
      <c r="D3468" s="119">
        <v>0</v>
      </c>
    </row>
    <row r="3469" spans="1:4" s="91" customFormat="1" x14ac:dyDescent="0.2">
      <c r="A3469" s="109">
        <v>415200</v>
      </c>
      <c r="B3469" s="110" t="s">
        <v>264</v>
      </c>
      <c r="C3469" s="119">
        <v>79999.999999999985</v>
      </c>
      <c r="D3469" s="119">
        <v>0</v>
      </c>
    </row>
    <row r="3470" spans="1:4" s="91" customFormat="1" x14ac:dyDescent="0.2">
      <c r="A3470" s="109">
        <v>415200</v>
      </c>
      <c r="B3470" s="110" t="s">
        <v>657</v>
      </c>
      <c r="C3470" s="119">
        <v>70000</v>
      </c>
      <c r="D3470" s="119">
        <v>0</v>
      </c>
    </row>
    <row r="3471" spans="1:4" s="91" customFormat="1" x14ac:dyDescent="0.2">
      <c r="A3471" s="109">
        <v>415200</v>
      </c>
      <c r="B3471" s="110" t="s">
        <v>418</v>
      </c>
      <c r="C3471" s="119">
        <v>39999.999999999993</v>
      </c>
      <c r="D3471" s="119">
        <v>0</v>
      </c>
    </row>
    <row r="3472" spans="1:4" s="91" customFormat="1" x14ac:dyDescent="0.2">
      <c r="A3472" s="109">
        <v>415200</v>
      </c>
      <c r="B3472" s="110" t="s">
        <v>658</v>
      </c>
      <c r="C3472" s="119">
        <v>70000</v>
      </c>
      <c r="D3472" s="119">
        <v>0</v>
      </c>
    </row>
    <row r="3473" spans="1:4" s="91" customFormat="1" ht="40.5" x14ac:dyDescent="0.2">
      <c r="A3473" s="109">
        <v>415200</v>
      </c>
      <c r="B3473" s="110" t="s">
        <v>659</v>
      </c>
      <c r="C3473" s="119">
        <v>70000</v>
      </c>
      <c r="D3473" s="119">
        <v>0</v>
      </c>
    </row>
    <row r="3474" spans="1:4" s="91" customFormat="1" x14ac:dyDescent="0.2">
      <c r="A3474" s="109">
        <v>415200</v>
      </c>
      <c r="B3474" s="110" t="s">
        <v>267</v>
      </c>
      <c r="C3474" s="119">
        <v>3670000</v>
      </c>
      <c r="D3474" s="119">
        <v>0</v>
      </c>
    </row>
    <row r="3475" spans="1:4" s="91" customFormat="1" x14ac:dyDescent="0.2">
      <c r="A3475" s="109">
        <v>415200</v>
      </c>
      <c r="B3475" s="110" t="s">
        <v>268</v>
      </c>
      <c r="C3475" s="119">
        <v>20000</v>
      </c>
      <c r="D3475" s="119">
        <v>0</v>
      </c>
    </row>
    <row r="3476" spans="1:4" s="91" customFormat="1" x14ac:dyDescent="0.2">
      <c r="A3476" s="107">
        <v>480000</v>
      </c>
      <c r="B3476" s="112" t="s">
        <v>147</v>
      </c>
      <c r="C3476" s="106">
        <f t="shared" ref="C3476" si="942">C3477</f>
        <v>5960000.0017285123</v>
      </c>
      <c r="D3476" s="106">
        <f t="shared" ref="D3476" si="943">D3477</f>
        <v>0</v>
      </c>
    </row>
    <row r="3477" spans="1:4" s="91" customFormat="1" x14ac:dyDescent="0.2">
      <c r="A3477" s="107">
        <v>487000</v>
      </c>
      <c r="B3477" s="112" t="s">
        <v>199</v>
      </c>
      <c r="C3477" s="106">
        <f>SUM(C3478:C3481)</f>
        <v>5960000.0017285123</v>
      </c>
      <c r="D3477" s="106">
        <f>SUM(D3478:D3481)</f>
        <v>0</v>
      </c>
    </row>
    <row r="3478" spans="1:4" s="91" customFormat="1" x14ac:dyDescent="0.2">
      <c r="A3478" s="109">
        <v>487100</v>
      </c>
      <c r="B3478" s="110" t="s">
        <v>499</v>
      </c>
      <c r="C3478" s="119">
        <v>50000</v>
      </c>
      <c r="D3478" s="119">
        <v>0</v>
      </c>
    </row>
    <row r="3479" spans="1:4" s="91" customFormat="1" x14ac:dyDescent="0.2">
      <c r="A3479" s="109">
        <v>487300</v>
      </c>
      <c r="B3479" s="110" t="s">
        <v>660</v>
      </c>
      <c r="C3479" s="119">
        <v>3300000</v>
      </c>
      <c r="D3479" s="119">
        <v>0</v>
      </c>
    </row>
    <row r="3480" spans="1:4" s="91" customFormat="1" x14ac:dyDescent="0.2">
      <c r="A3480" s="109">
        <v>487300</v>
      </c>
      <c r="B3480" s="110" t="s">
        <v>661</v>
      </c>
      <c r="C3480" s="119">
        <v>10000</v>
      </c>
      <c r="D3480" s="119">
        <v>0</v>
      </c>
    </row>
    <row r="3481" spans="1:4" s="91" customFormat="1" x14ac:dyDescent="0.2">
      <c r="A3481" s="109">
        <v>487300</v>
      </c>
      <c r="B3481" s="110" t="s">
        <v>148</v>
      </c>
      <c r="C3481" s="119">
        <v>2600000.0017285128</v>
      </c>
      <c r="D3481" s="119">
        <v>0</v>
      </c>
    </row>
    <row r="3482" spans="1:4" s="91" customFormat="1" x14ac:dyDescent="0.2">
      <c r="A3482" s="107">
        <v>510000</v>
      </c>
      <c r="B3482" s="112" t="s">
        <v>151</v>
      </c>
      <c r="C3482" s="106">
        <f>C3483+C3486</f>
        <v>156000</v>
      </c>
      <c r="D3482" s="106">
        <f>D3483+D3486</f>
        <v>0</v>
      </c>
    </row>
    <row r="3483" spans="1:4" s="91" customFormat="1" x14ac:dyDescent="0.2">
      <c r="A3483" s="107">
        <v>511000</v>
      </c>
      <c r="B3483" s="112" t="s">
        <v>152</v>
      </c>
      <c r="C3483" s="106">
        <f>SUM(C3484:C3485)</f>
        <v>150000</v>
      </c>
      <c r="D3483" s="106">
        <f>SUM(D3484:D3485)</f>
        <v>0</v>
      </c>
    </row>
    <row r="3484" spans="1:4" s="91" customFormat="1" x14ac:dyDescent="0.2">
      <c r="A3484" s="109">
        <v>511300</v>
      </c>
      <c r="B3484" s="110" t="s">
        <v>155</v>
      </c>
      <c r="C3484" s="119">
        <v>50000</v>
      </c>
      <c r="D3484" s="119">
        <v>0</v>
      </c>
    </row>
    <row r="3485" spans="1:4" s="91" customFormat="1" x14ac:dyDescent="0.2">
      <c r="A3485" s="109">
        <v>511700</v>
      </c>
      <c r="B3485" s="110" t="s">
        <v>158</v>
      </c>
      <c r="C3485" s="119">
        <v>100000</v>
      </c>
      <c r="D3485" s="119">
        <v>0</v>
      </c>
    </row>
    <row r="3486" spans="1:4" s="116" customFormat="1" ht="40.5" x14ac:dyDescent="0.2">
      <c r="A3486" s="107">
        <v>516000</v>
      </c>
      <c r="B3486" s="112" t="s">
        <v>162</v>
      </c>
      <c r="C3486" s="106">
        <f t="shared" ref="C3486" si="944">C3487</f>
        <v>6000</v>
      </c>
      <c r="D3486" s="106">
        <f t="shared" ref="D3486" si="945">D3487</f>
        <v>0</v>
      </c>
    </row>
    <row r="3487" spans="1:4" s="91" customFormat="1" x14ac:dyDescent="0.2">
      <c r="A3487" s="109">
        <v>516100</v>
      </c>
      <c r="B3487" s="110" t="s">
        <v>162</v>
      </c>
      <c r="C3487" s="119">
        <v>6000</v>
      </c>
      <c r="D3487" s="119">
        <v>0</v>
      </c>
    </row>
    <row r="3488" spans="1:4" s="116" customFormat="1" x14ac:dyDescent="0.2">
      <c r="A3488" s="107">
        <v>630000</v>
      </c>
      <c r="B3488" s="112" t="s">
        <v>190</v>
      </c>
      <c r="C3488" s="106">
        <f>C3489+0</f>
        <v>40700</v>
      </c>
      <c r="D3488" s="106">
        <f>D3489+0</f>
        <v>0</v>
      </c>
    </row>
    <row r="3489" spans="1:4" s="116" customFormat="1" ht="40.5" x14ac:dyDescent="0.2">
      <c r="A3489" s="107">
        <v>638000</v>
      </c>
      <c r="B3489" s="112" t="s">
        <v>126</v>
      </c>
      <c r="C3489" s="106">
        <f t="shared" ref="C3489" si="946">C3490</f>
        <v>40700</v>
      </c>
      <c r="D3489" s="106">
        <f t="shared" ref="D3489" si="947">D3490</f>
        <v>0</v>
      </c>
    </row>
    <row r="3490" spans="1:4" s="91" customFormat="1" x14ac:dyDescent="0.2">
      <c r="A3490" s="109">
        <v>638100</v>
      </c>
      <c r="B3490" s="110" t="s">
        <v>195</v>
      </c>
      <c r="C3490" s="119">
        <v>40700</v>
      </c>
      <c r="D3490" s="119">
        <v>0</v>
      </c>
    </row>
    <row r="3491" spans="1:4" s="91" customFormat="1" x14ac:dyDescent="0.2">
      <c r="A3491" s="150"/>
      <c r="B3491" s="144" t="s">
        <v>229</v>
      </c>
      <c r="C3491" s="148">
        <f>C3446+C3476+C3482+C3488</f>
        <v>13076900.001728512</v>
      </c>
      <c r="D3491" s="148">
        <f>D3446+D3476+D3482+D3488</f>
        <v>0</v>
      </c>
    </row>
    <row r="3492" spans="1:4" s="91" customFormat="1" x14ac:dyDescent="0.2">
      <c r="A3492" s="109"/>
      <c r="B3492" s="110"/>
      <c r="C3492" s="111"/>
      <c r="D3492" s="111"/>
    </row>
    <row r="3493" spans="1:4" s="91" customFormat="1" x14ac:dyDescent="0.2">
      <c r="A3493" s="104"/>
      <c r="B3493" s="105"/>
      <c r="C3493" s="111"/>
      <c r="D3493" s="111"/>
    </row>
    <row r="3494" spans="1:4" s="91" customFormat="1" x14ac:dyDescent="0.2">
      <c r="A3494" s="109" t="s">
        <v>662</v>
      </c>
      <c r="B3494" s="112"/>
      <c r="C3494" s="111"/>
      <c r="D3494" s="111"/>
    </row>
    <row r="3495" spans="1:4" s="91" customFormat="1" x14ac:dyDescent="0.2">
      <c r="A3495" s="109" t="s">
        <v>244</v>
      </c>
      <c r="B3495" s="112"/>
      <c r="C3495" s="111"/>
      <c r="D3495" s="111"/>
    </row>
    <row r="3496" spans="1:4" s="91" customFormat="1" x14ac:dyDescent="0.2">
      <c r="A3496" s="109" t="s">
        <v>367</v>
      </c>
      <c r="B3496" s="112"/>
      <c r="C3496" s="111"/>
      <c r="D3496" s="111"/>
    </row>
    <row r="3497" spans="1:4" s="91" customFormat="1" x14ac:dyDescent="0.2">
      <c r="A3497" s="109" t="s">
        <v>525</v>
      </c>
      <c r="B3497" s="112"/>
      <c r="C3497" s="111"/>
      <c r="D3497" s="111"/>
    </row>
    <row r="3498" spans="1:4" s="91" customFormat="1" x14ac:dyDescent="0.2">
      <c r="A3498" s="109"/>
      <c r="B3498" s="140"/>
      <c r="C3498" s="128"/>
      <c r="D3498" s="128"/>
    </row>
    <row r="3499" spans="1:4" s="91" customFormat="1" x14ac:dyDescent="0.2">
      <c r="A3499" s="107">
        <v>410000</v>
      </c>
      <c r="B3499" s="108" t="s">
        <v>87</v>
      </c>
      <c r="C3499" s="106">
        <f>C3500+C3505+C3517+C3522+0+C3527</f>
        <v>6464900</v>
      </c>
      <c r="D3499" s="106">
        <f>D3500+D3505+D3517+D3522+0+D3527</f>
        <v>0</v>
      </c>
    </row>
    <row r="3500" spans="1:4" s="91" customFormat="1" x14ac:dyDescent="0.2">
      <c r="A3500" s="107">
        <v>411000</v>
      </c>
      <c r="B3500" s="108" t="s">
        <v>200</v>
      </c>
      <c r="C3500" s="106">
        <f t="shared" ref="C3500" si="948">SUM(C3501:C3504)</f>
        <v>1946100</v>
      </c>
      <c r="D3500" s="106">
        <f t="shared" ref="D3500" si="949">SUM(D3501:D3504)</f>
        <v>0</v>
      </c>
    </row>
    <row r="3501" spans="1:4" s="91" customFormat="1" x14ac:dyDescent="0.2">
      <c r="A3501" s="109">
        <v>411100</v>
      </c>
      <c r="B3501" s="110" t="s">
        <v>88</v>
      </c>
      <c r="C3501" s="119">
        <v>1797500</v>
      </c>
      <c r="D3501" s="119">
        <v>0</v>
      </c>
    </row>
    <row r="3502" spans="1:4" s="91" customFormat="1" ht="40.5" x14ac:dyDescent="0.2">
      <c r="A3502" s="109">
        <v>411200</v>
      </c>
      <c r="B3502" s="110" t="s">
        <v>213</v>
      </c>
      <c r="C3502" s="119">
        <v>45000</v>
      </c>
      <c r="D3502" s="119">
        <v>0</v>
      </c>
    </row>
    <row r="3503" spans="1:4" s="91" customFormat="1" ht="40.5" x14ac:dyDescent="0.2">
      <c r="A3503" s="109">
        <v>411300</v>
      </c>
      <c r="B3503" s="110" t="s">
        <v>89</v>
      </c>
      <c r="C3503" s="119">
        <v>89800</v>
      </c>
      <c r="D3503" s="119">
        <v>0</v>
      </c>
    </row>
    <row r="3504" spans="1:4" s="91" customFormat="1" x14ac:dyDescent="0.2">
      <c r="A3504" s="109">
        <v>411400</v>
      </c>
      <c r="B3504" s="110" t="s">
        <v>90</v>
      </c>
      <c r="C3504" s="119">
        <v>13800.000000000004</v>
      </c>
      <c r="D3504" s="119">
        <v>0</v>
      </c>
    </row>
    <row r="3505" spans="1:4" s="91" customFormat="1" x14ac:dyDescent="0.2">
      <c r="A3505" s="107">
        <v>412000</v>
      </c>
      <c r="B3505" s="112" t="s">
        <v>205</v>
      </c>
      <c r="C3505" s="106">
        <f>SUM(C3506:C3516)</f>
        <v>463700</v>
      </c>
      <c r="D3505" s="106">
        <f t="shared" ref="D3505" si="950">SUM(D3506:D3516)</f>
        <v>0</v>
      </c>
    </row>
    <row r="3506" spans="1:4" s="91" customFormat="1" ht="40.5" x14ac:dyDescent="0.2">
      <c r="A3506" s="109">
        <v>412200</v>
      </c>
      <c r="B3506" s="110" t="s">
        <v>214</v>
      </c>
      <c r="C3506" s="119">
        <v>165000</v>
      </c>
      <c r="D3506" s="119">
        <v>0</v>
      </c>
    </row>
    <row r="3507" spans="1:4" s="91" customFormat="1" x14ac:dyDescent="0.2">
      <c r="A3507" s="109">
        <v>412300</v>
      </c>
      <c r="B3507" s="110" t="s">
        <v>92</v>
      </c>
      <c r="C3507" s="119">
        <v>13700</v>
      </c>
      <c r="D3507" s="119">
        <v>0</v>
      </c>
    </row>
    <row r="3508" spans="1:4" s="91" customFormat="1" x14ac:dyDescent="0.2">
      <c r="A3508" s="109">
        <v>412500</v>
      </c>
      <c r="B3508" s="110" t="s">
        <v>94</v>
      </c>
      <c r="C3508" s="119">
        <v>10000</v>
      </c>
      <c r="D3508" s="119">
        <v>0</v>
      </c>
    </row>
    <row r="3509" spans="1:4" s="91" customFormat="1" x14ac:dyDescent="0.2">
      <c r="A3509" s="109">
        <v>412600</v>
      </c>
      <c r="B3509" s="110" t="s">
        <v>215</v>
      </c>
      <c r="C3509" s="119">
        <v>30000</v>
      </c>
      <c r="D3509" s="119">
        <v>0</v>
      </c>
    </row>
    <row r="3510" spans="1:4" s="91" customFormat="1" x14ac:dyDescent="0.2">
      <c r="A3510" s="109">
        <v>412700</v>
      </c>
      <c r="B3510" s="110" t="s">
        <v>202</v>
      </c>
      <c r="C3510" s="119">
        <v>29000</v>
      </c>
      <c r="D3510" s="119">
        <v>0</v>
      </c>
    </row>
    <row r="3511" spans="1:4" s="91" customFormat="1" x14ac:dyDescent="0.2">
      <c r="A3511" s="109">
        <v>412900</v>
      </c>
      <c r="B3511" s="114" t="s">
        <v>526</v>
      </c>
      <c r="C3511" s="119">
        <v>2000</v>
      </c>
      <c r="D3511" s="119">
        <v>0</v>
      </c>
    </row>
    <row r="3512" spans="1:4" s="91" customFormat="1" x14ac:dyDescent="0.2">
      <c r="A3512" s="109">
        <v>412900</v>
      </c>
      <c r="B3512" s="114" t="s">
        <v>294</v>
      </c>
      <c r="C3512" s="119">
        <v>200000</v>
      </c>
      <c r="D3512" s="119">
        <v>0</v>
      </c>
    </row>
    <row r="3513" spans="1:4" s="91" customFormat="1" x14ac:dyDescent="0.2">
      <c r="A3513" s="109">
        <v>412900</v>
      </c>
      <c r="B3513" s="114" t="s">
        <v>311</v>
      </c>
      <c r="C3513" s="119">
        <v>4000</v>
      </c>
      <c r="D3513" s="119">
        <v>0</v>
      </c>
    </row>
    <row r="3514" spans="1:4" s="91" customFormat="1" ht="40.5" x14ac:dyDescent="0.2">
      <c r="A3514" s="109">
        <v>412900</v>
      </c>
      <c r="B3514" s="114" t="s">
        <v>312</v>
      </c>
      <c r="C3514" s="119">
        <v>2000</v>
      </c>
      <c r="D3514" s="119">
        <v>0</v>
      </c>
    </row>
    <row r="3515" spans="1:4" s="91" customFormat="1" ht="40.5" x14ac:dyDescent="0.2">
      <c r="A3515" s="109">
        <v>412900</v>
      </c>
      <c r="B3515" s="114" t="s">
        <v>313</v>
      </c>
      <c r="C3515" s="119">
        <v>4000</v>
      </c>
      <c r="D3515" s="119">
        <v>0</v>
      </c>
    </row>
    <row r="3516" spans="1:4" s="91" customFormat="1" x14ac:dyDescent="0.2">
      <c r="A3516" s="109">
        <v>412900</v>
      </c>
      <c r="B3516" s="110" t="s">
        <v>296</v>
      </c>
      <c r="C3516" s="119">
        <v>4000</v>
      </c>
      <c r="D3516" s="119">
        <v>0</v>
      </c>
    </row>
    <row r="3517" spans="1:4" s="147" customFormat="1" x14ac:dyDescent="0.2">
      <c r="A3517" s="107">
        <v>415000</v>
      </c>
      <c r="B3517" s="112" t="s">
        <v>50</v>
      </c>
      <c r="C3517" s="106">
        <f>SUM(C3518:C3521)</f>
        <v>1540000</v>
      </c>
      <c r="D3517" s="106">
        <f>SUM(D3518:D3521)</f>
        <v>0</v>
      </c>
    </row>
    <row r="3518" spans="1:4" s="91" customFormat="1" x14ac:dyDescent="0.2">
      <c r="A3518" s="117">
        <v>415200</v>
      </c>
      <c r="B3518" s="110" t="s">
        <v>500</v>
      </c>
      <c r="C3518" s="119">
        <v>1000000</v>
      </c>
      <c r="D3518" s="119">
        <v>0</v>
      </c>
    </row>
    <row r="3519" spans="1:4" s="91" customFormat="1" x14ac:dyDescent="0.2">
      <c r="A3519" s="117">
        <v>415200</v>
      </c>
      <c r="B3519" s="110" t="s">
        <v>419</v>
      </c>
      <c r="C3519" s="119">
        <v>80000</v>
      </c>
      <c r="D3519" s="119">
        <v>0</v>
      </c>
    </row>
    <row r="3520" spans="1:4" s="91" customFormat="1" x14ac:dyDescent="0.2">
      <c r="A3520" s="117">
        <v>415200</v>
      </c>
      <c r="B3520" s="110" t="s">
        <v>302</v>
      </c>
      <c r="C3520" s="119">
        <v>150000</v>
      </c>
      <c r="D3520" s="119">
        <v>0</v>
      </c>
    </row>
    <row r="3521" spans="1:4" s="91" customFormat="1" x14ac:dyDescent="0.2">
      <c r="A3521" s="117">
        <v>415200</v>
      </c>
      <c r="B3521" s="110" t="s">
        <v>420</v>
      </c>
      <c r="C3521" s="119">
        <v>310000</v>
      </c>
      <c r="D3521" s="119">
        <v>0</v>
      </c>
    </row>
    <row r="3522" spans="1:4" s="116" customFormat="1" ht="40.5" x14ac:dyDescent="0.2">
      <c r="A3522" s="107">
        <v>416000</v>
      </c>
      <c r="B3522" s="112" t="s">
        <v>207</v>
      </c>
      <c r="C3522" s="106">
        <f>SUM(C3523:C3526)</f>
        <v>2510000</v>
      </c>
      <c r="D3522" s="106">
        <f>SUM(D3523:D3526)</f>
        <v>0</v>
      </c>
    </row>
    <row r="3523" spans="1:4" s="91" customFormat="1" x14ac:dyDescent="0.2">
      <c r="A3523" s="117">
        <v>416100</v>
      </c>
      <c r="B3523" s="110" t="s">
        <v>269</v>
      </c>
      <c r="C3523" s="119">
        <v>160000</v>
      </c>
      <c r="D3523" s="119">
        <v>0</v>
      </c>
    </row>
    <row r="3524" spans="1:4" s="91" customFormat="1" x14ac:dyDescent="0.2">
      <c r="A3524" s="117">
        <v>416100</v>
      </c>
      <c r="B3524" s="110" t="s">
        <v>303</v>
      </c>
      <c r="C3524" s="119">
        <v>65000</v>
      </c>
      <c r="D3524" s="119">
        <v>0</v>
      </c>
    </row>
    <row r="3525" spans="1:4" s="91" customFormat="1" x14ac:dyDescent="0.2">
      <c r="A3525" s="109">
        <v>416100</v>
      </c>
      <c r="B3525" s="110" t="s">
        <v>245</v>
      </c>
      <c r="C3525" s="119">
        <v>2130000</v>
      </c>
      <c r="D3525" s="119">
        <v>0</v>
      </c>
    </row>
    <row r="3526" spans="1:4" s="91" customFormat="1" x14ac:dyDescent="0.2">
      <c r="A3526" s="109">
        <v>416100</v>
      </c>
      <c r="B3526" s="110" t="s">
        <v>270</v>
      </c>
      <c r="C3526" s="119">
        <v>155000</v>
      </c>
      <c r="D3526" s="119">
        <v>0</v>
      </c>
    </row>
    <row r="3527" spans="1:4" s="116" customFormat="1" x14ac:dyDescent="0.2">
      <c r="A3527" s="107">
        <v>419000</v>
      </c>
      <c r="B3527" s="112" t="s">
        <v>210</v>
      </c>
      <c r="C3527" s="106">
        <f t="shared" ref="C3527" si="951">C3528</f>
        <v>5100</v>
      </c>
      <c r="D3527" s="106">
        <f t="shared" ref="D3527" si="952">D3528</f>
        <v>0</v>
      </c>
    </row>
    <row r="3528" spans="1:4" s="91" customFormat="1" x14ac:dyDescent="0.2">
      <c r="A3528" s="109">
        <v>419100</v>
      </c>
      <c r="B3528" s="110" t="s">
        <v>210</v>
      </c>
      <c r="C3528" s="119">
        <v>5100</v>
      </c>
      <c r="D3528" s="119">
        <v>0</v>
      </c>
    </row>
    <row r="3529" spans="1:4" s="147" customFormat="1" x14ac:dyDescent="0.2">
      <c r="A3529" s="107">
        <v>480000</v>
      </c>
      <c r="B3529" s="112" t="s">
        <v>147</v>
      </c>
      <c r="C3529" s="106">
        <f t="shared" ref="C3529" si="953">C3530</f>
        <v>9560000</v>
      </c>
      <c r="D3529" s="106">
        <f t="shared" ref="D3529" si="954">D3530</f>
        <v>0</v>
      </c>
    </row>
    <row r="3530" spans="1:4" s="147" customFormat="1" x14ac:dyDescent="0.2">
      <c r="A3530" s="107">
        <v>488000</v>
      </c>
      <c r="B3530" s="112" t="s">
        <v>103</v>
      </c>
      <c r="C3530" s="106">
        <f>SUM(C3531:C3537)</f>
        <v>9560000</v>
      </c>
      <c r="D3530" s="106">
        <f>SUM(D3531:D3537)</f>
        <v>0</v>
      </c>
    </row>
    <row r="3531" spans="1:4" s="91" customFormat="1" x14ac:dyDescent="0.2">
      <c r="A3531" s="109">
        <v>488100</v>
      </c>
      <c r="B3531" s="110" t="s">
        <v>421</v>
      </c>
      <c r="C3531" s="119">
        <v>620000</v>
      </c>
      <c r="D3531" s="119">
        <v>0</v>
      </c>
    </row>
    <row r="3532" spans="1:4" s="91" customFormat="1" x14ac:dyDescent="0.2">
      <c r="A3532" s="109">
        <v>488100</v>
      </c>
      <c r="B3532" s="110" t="s">
        <v>663</v>
      </c>
      <c r="C3532" s="119">
        <v>2900000</v>
      </c>
      <c r="D3532" s="119">
        <v>0</v>
      </c>
    </row>
    <row r="3533" spans="1:4" s="91" customFormat="1" x14ac:dyDescent="0.2">
      <c r="A3533" s="109">
        <v>488100</v>
      </c>
      <c r="B3533" s="110" t="s">
        <v>664</v>
      </c>
      <c r="C3533" s="119">
        <v>600000</v>
      </c>
      <c r="D3533" s="119">
        <v>0</v>
      </c>
    </row>
    <row r="3534" spans="1:4" s="91" customFormat="1" x14ac:dyDescent="0.2">
      <c r="A3534" s="109">
        <v>488100</v>
      </c>
      <c r="B3534" s="110" t="s">
        <v>422</v>
      </c>
      <c r="C3534" s="119">
        <v>550000</v>
      </c>
      <c r="D3534" s="119">
        <v>0</v>
      </c>
    </row>
    <row r="3535" spans="1:4" s="91" customFormat="1" x14ac:dyDescent="0.2">
      <c r="A3535" s="109">
        <v>488100</v>
      </c>
      <c r="B3535" s="110" t="s">
        <v>665</v>
      </c>
      <c r="C3535" s="119">
        <v>4500000</v>
      </c>
      <c r="D3535" s="119">
        <v>0</v>
      </c>
    </row>
    <row r="3536" spans="1:4" s="91" customFormat="1" x14ac:dyDescent="0.2">
      <c r="A3536" s="117">
        <v>488100</v>
      </c>
      <c r="B3536" s="110" t="s">
        <v>666</v>
      </c>
      <c r="C3536" s="119">
        <v>140000</v>
      </c>
      <c r="D3536" s="119">
        <v>0</v>
      </c>
    </row>
    <row r="3537" spans="1:4" s="91" customFormat="1" x14ac:dyDescent="0.2">
      <c r="A3537" s="109">
        <v>488100</v>
      </c>
      <c r="B3537" s="110" t="s">
        <v>501</v>
      </c>
      <c r="C3537" s="119">
        <v>250000</v>
      </c>
      <c r="D3537" s="119">
        <v>0</v>
      </c>
    </row>
    <row r="3538" spans="1:4" s="91" customFormat="1" x14ac:dyDescent="0.2">
      <c r="A3538" s="107">
        <v>510000</v>
      </c>
      <c r="B3538" s="112" t="s">
        <v>151</v>
      </c>
      <c r="C3538" s="106">
        <f t="shared" ref="C3538" si="955">C3539+C3544+C3542</f>
        <v>252000</v>
      </c>
      <c r="D3538" s="106">
        <f t="shared" ref="D3538" si="956">D3539+D3544+D3542</f>
        <v>0</v>
      </c>
    </row>
    <row r="3539" spans="1:4" s="91" customFormat="1" x14ac:dyDescent="0.2">
      <c r="A3539" s="107">
        <v>511000</v>
      </c>
      <c r="B3539" s="112" t="s">
        <v>152</v>
      </c>
      <c r="C3539" s="106">
        <f t="shared" ref="C3539" si="957">SUM(C3540:C3541)</f>
        <v>220000</v>
      </c>
      <c r="D3539" s="106">
        <f t="shared" ref="D3539" si="958">SUM(D3540:D3541)</f>
        <v>0</v>
      </c>
    </row>
    <row r="3540" spans="1:4" s="91" customFormat="1" x14ac:dyDescent="0.2">
      <c r="A3540" s="109">
        <v>511300</v>
      </c>
      <c r="B3540" s="110" t="s">
        <v>155</v>
      </c>
      <c r="C3540" s="119">
        <v>20000</v>
      </c>
      <c r="D3540" s="119">
        <v>0</v>
      </c>
    </row>
    <row r="3541" spans="1:4" s="91" customFormat="1" x14ac:dyDescent="0.2">
      <c r="A3541" s="109">
        <v>511700</v>
      </c>
      <c r="B3541" s="110" t="s">
        <v>158</v>
      </c>
      <c r="C3541" s="119">
        <v>200000</v>
      </c>
      <c r="D3541" s="119">
        <v>0</v>
      </c>
    </row>
    <row r="3542" spans="1:4" s="116" customFormat="1" x14ac:dyDescent="0.2">
      <c r="A3542" s="107">
        <v>513000</v>
      </c>
      <c r="B3542" s="112" t="s">
        <v>160</v>
      </c>
      <c r="C3542" s="106">
        <f t="shared" ref="C3542" si="959">C3543</f>
        <v>20000</v>
      </c>
      <c r="D3542" s="106">
        <f t="shared" ref="D3542" si="960">D3543</f>
        <v>0</v>
      </c>
    </row>
    <row r="3543" spans="1:4" s="91" customFormat="1" x14ac:dyDescent="0.2">
      <c r="A3543" s="109">
        <v>513700</v>
      </c>
      <c r="B3543" s="110" t="s">
        <v>316</v>
      </c>
      <c r="C3543" s="119">
        <v>20000</v>
      </c>
      <c r="D3543" s="119">
        <v>0</v>
      </c>
    </row>
    <row r="3544" spans="1:4" s="116" customFormat="1" ht="40.5" x14ac:dyDescent="0.2">
      <c r="A3544" s="107">
        <v>516000</v>
      </c>
      <c r="B3544" s="112" t="s">
        <v>162</v>
      </c>
      <c r="C3544" s="158">
        <f t="shared" ref="C3544" si="961">C3545</f>
        <v>12000</v>
      </c>
      <c r="D3544" s="158">
        <f t="shared" ref="D3544" si="962">D3545</f>
        <v>0</v>
      </c>
    </row>
    <row r="3545" spans="1:4" s="91" customFormat="1" x14ac:dyDescent="0.2">
      <c r="A3545" s="109">
        <v>516100</v>
      </c>
      <c r="B3545" s="110" t="s">
        <v>162</v>
      </c>
      <c r="C3545" s="119">
        <v>12000</v>
      </c>
      <c r="D3545" s="119">
        <v>0</v>
      </c>
    </row>
    <row r="3546" spans="1:4" s="116" customFormat="1" x14ac:dyDescent="0.2">
      <c r="A3546" s="107">
        <v>610000</v>
      </c>
      <c r="B3546" s="112" t="s">
        <v>170</v>
      </c>
      <c r="C3546" s="106">
        <f>C3547</f>
        <v>2000</v>
      </c>
      <c r="D3546" s="106">
        <f t="shared" ref="D3546:D3547" si="963">D3547</f>
        <v>0</v>
      </c>
    </row>
    <row r="3547" spans="1:4" s="116" customFormat="1" x14ac:dyDescent="0.2">
      <c r="A3547" s="107">
        <v>611000</v>
      </c>
      <c r="B3547" s="112" t="s">
        <v>114</v>
      </c>
      <c r="C3547" s="106">
        <f t="shared" ref="C3547" si="964">C3548</f>
        <v>2000</v>
      </c>
      <c r="D3547" s="106">
        <f t="shared" si="963"/>
        <v>0</v>
      </c>
    </row>
    <row r="3548" spans="1:4" s="91" customFormat="1" x14ac:dyDescent="0.2">
      <c r="A3548" s="109">
        <v>611200</v>
      </c>
      <c r="B3548" s="110" t="s">
        <v>223</v>
      </c>
      <c r="C3548" s="119">
        <v>2000</v>
      </c>
      <c r="D3548" s="119">
        <v>0</v>
      </c>
    </row>
    <row r="3549" spans="1:4" s="116" customFormat="1" x14ac:dyDescent="0.2">
      <c r="A3549" s="107">
        <v>630000</v>
      </c>
      <c r="B3549" s="112" t="s">
        <v>190</v>
      </c>
      <c r="C3549" s="106">
        <f>0+C3550</f>
        <v>80000</v>
      </c>
      <c r="D3549" s="106">
        <f>0+D3550</f>
        <v>0</v>
      </c>
    </row>
    <row r="3550" spans="1:4" s="116" customFormat="1" ht="40.5" x14ac:dyDescent="0.2">
      <c r="A3550" s="107">
        <v>638000</v>
      </c>
      <c r="B3550" s="112" t="s">
        <v>126</v>
      </c>
      <c r="C3550" s="106">
        <f t="shared" ref="C3550" si="965">C3551</f>
        <v>80000</v>
      </c>
      <c r="D3550" s="106">
        <f t="shared" ref="D3550" si="966">D3551</f>
        <v>0</v>
      </c>
    </row>
    <row r="3551" spans="1:4" s="91" customFormat="1" x14ac:dyDescent="0.2">
      <c r="A3551" s="109">
        <v>638100</v>
      </c>
      <c r="B3551" s="110" t="s">
        <v>195</v>
      </c>
      <c r="C3551" s="119">
        <v>80000</v>
      </c>
      <c r="D3551" s="119">
        <v>0</v>
      </c>
    </row>
    <row r="3552" spans="1:4" s="116" customFormat="1" ht="40.5" x14ac:dyDescent="0.2">
      <c r="A3552" s="153"/>
      <c r="B3552" s="112" t="s">
        <v>667</v>
      </c>
      <c r="C3552" s="106">
        <f>C3499+C3529+C3538+C3549+C3546</f>
        <v>16358900</v>
      </c>
      <c r="D3552" s="106">
        <f>D3499+D3529+D3538+D3549+D3546</f>
        <v>0</v>
      </c>
    </row>
    <row r="3553" spans="1:4" s="91" customFormat="1" x14ac:dyDescent="0.2">
      <c r="A3553" s="153"/>
      <c r="B3553" s="112"/>
      <c r="C3553" s="111"/>
      <c r="D3553" s="111"/>
    </row>
    <row r="3554" spans="1:4" s="91" customFormat="1" x14ac:dyDescent="0.2">
      <c r="A3554" s="109" t="s">
        <v>668</v>
      </c>
      <c r="B3554" s="112"/>
      <c r="C3554" s="111"/>
      <c r="D3554" s="111"/>
    </row>
    <row r="3555" spans="1:4" s="91" customFormat="1" x14ac:dyDescent="0.2">
      <c r="A3555" s="109" t="s">
        <v>244</v>
      </c>
      <c r="B3555" s="112"/>
      <c r="C3555" s="111"/>
      <c r="D3555" s="111"/>
    </row>
    <row r="3556" spans="1:4" s="91" customFormat="1" x14ac:dyDescent="0.2">
      <c r="A3556" s="109" t="s">
        <v>367</v>
      </c>
      <c r="B3556" s="112"/>
      <c r="C3556" s="111"/>
      <c r="D3556" s="111"/>
    </row>
    <row r="3557" spans="1:4" s="91" customFormat="1" x14ac:dyDescent="0.2">
      <c r="A3557" s="109" t="s">
        <v>601</v>
      </c>
      <c r="B3557" s="112"/>
      <c r="C3557" s="111"/>
      <c r="D3557" s="111"/>
    </row>
    <row r="3558" spans="1:4" s="91" customFormat="1" x14ac:dyDescent="0.2">
      <c r="A3558" s="109"/>
      <c r="B3558" s="112"/>
      <c r="C3558" s="111"/>
      <c r="D3558" s="111"/>
    </row>
    <row r="3559" spans="1:4" s="116" customFormat="1" x14ac:dyDescent="0.2">
      <c r="A3559" s="107">
        <v>410000</v>
      </c>
      <c r="B3559" s="108" t="s">
        <v>87</v>
      </c>
      <c r="C3559" s="106">
        <f>C3560+C3563</f>
        <v>770000</v>
      </c>
      <c r="D3559" s="106">
        <f>D3560+D3563</f>
        <v>0</v>
      </c>
    </row>
    <row r="3560" spans="1:4" s="116" customFormat="1" x14ac:dyDescent="0.2">
      <c r="A3560" s="107">
        <v>412000</v>
      </c>
      <c r="B3560" s="112" t="s">
        <v>205</v>
      </c>
      <c r="C3560" s="106">
        <f>SUM(C3561:C3562)</f>
        <v>20000</v>
      </c>
      <c r="D3560" s="106">
        <f>SUM(D3561:D3562)</f>
        <v>0</v>
      </c>
    </row>
    <row r="3561" spans="1:4" s="91" customFormat="1" x14ac:dyDescent="0.2">
      <c r="A3561" s="109">
        <v>412700</v>
      </c>
      <c r="B3561" s="110" t="s">
        <v>202</v>
      </c>
      <c r="C3561" s="119">
        <v>4000</v>
      </c>
      <c r="D3561" s="119">
        <v>0</v>
      </c>
    </row>
    <row r="3562" spans="1:4" s="91" customFormat="1" x14ac:dyDescent="0.2">
      <c r="A3562" s="109">
        <v>412900</v>
      </c>
      <c r="B3562" s="110" t="s">
        <v>294</v>
      </c>
      <c r="C3562" s="119">
        <v>16000</v>
      </c>
      <c r="D3562" s="119">
        <v>0</v>
      </c>
    </row>
    <row r="3563" spans="1:4" s="116" customFormat="1" ht="40.5" x14ac:dyDescent="0.2">
      <c r="A3563" s="107">
        <v>416000</v>
      </c>
      <c r="B3563" s="112" t="s">
        <v>207</v>
      </c>
      <c r="C3563" s="106">
        <f t="shared" ref="C3563" si="967">C3564</f>
        <v>750000</v>
      </c>
      <c r="D3563" s="106">
        <f t="shared" ref="D3563" si="968">D3564</f>
        <v>0</v>
      </c>
    </row>
    <row r="3564" spans="1:4" s="91" customFormat="1" x14ac:dyDescent="0.2">
      <c r="A3564" s="109">
        <v>416100</v>
      </c>
      <c r="B3564" s="110" t="s">
        <v>423</v>
      </c>
      <c r="C3564" s="119">
        <v>750000</v>
      </c>
      <c r="D3564" s="119">
        <v>0</v>
      </c>
    </row>
    <row r="3565" spans="1:4" s="116" customFormat="1" x14ac:dyDescent="0.2">
      <c r="A3565" s="107"/>
      <c r="B3565" s="112" t="s">
        <v>271</v>
      </c>
      <c r="C3565" s="106">
        <f>C3559</f>
        <v>770000</v>
      </c>
      <c r="D3565" s="106">
        <f>D3559</f>
        <v>0</v>
      </c>
    </row>
    <row r="3566" spans="1:4" s="91" customFormat="1" x14ac:dyDescent="0.2">
      <c r="A3566" s="150"/>
      <c r="B3566" s="144" t="s">
        <v>229</v>
      </c>
      <c r="C3566" s="148">
        <f>C3552+C3565</f>
        <v>17128900</v>
      </c>
      <c r="D3566" s="148">
        <f>D3552+D3565</f>
        <v>0</v>
      </c>
    </row>
    <row r="3567" spans="1:4" s="91" customFormat="1" x14ac:dyDescent="0.2">
      <c r="A3567" s="127"/>
      <c r="B3567" s="105"/>
      <c r="C3567" s="128"/>
      <c r="D3567" s="128"/>
    </row>
    <row r="3568" spans="1:4" s="91" customFormat="1" x14ac:dyDescent="0.2">
      <c r="A3568" s="127"/>
      <c r="B3568" s="105"/>
      <c r="C3568" s="128"/>
      <c r="D3568" s="128"/>
    </row>
    <row r="3569" spans="1:4" s="91" customFormat="1" x14ac:dyDescent="0.2">
      <c r="A3569" s="109" t="s">
        <v>669</v>
      </c>
      <c r="B3569" s="112"/>
      <c r="C3569" s="128"/>
      <c r="D3569" s="128"/>
    </row>
    <row r="3570" spans="1:4" s="91" customFormat="1" x14ac:dyDescent="0.2">
      <c r="A3570" s="109" t="s">
        <v>244</v>
      </c>
      <c r="B3570" s="112"/>
      <c r="C3570" s="128"/>
      <c r="D3570" s="128"/>
    </row>
    <row r="3571" spans="1:4" s="91" customFormat="1" x14ac:dyDescent="0.2">
      <c r="A3571" s="109" t="s">
        <v>375</v>
      </c>
      <c r="B3571" s="112"/>
      <c r="C3571" s="128"/>
      <c r="D3571" s="128"/>
    </row>
    <row r="3572" spans="1:4" s="91" customFormat="1" x14ac:dyDescent="0.2">
      <c r="A3572" s="109" t="s">
        <v>670</v>
      </c>
      <c r="B3572" s="112"/>
      <c r="C3572" s="128"/>
      <c r="D3572" s="128"/>
    </row>
    <row r="3573" spans="1:4" s="91" customFormat="1" x14ac:dyDescent="0.2">
      <c r="A3573" s="109"/>
      <c r="B3573" s="140"/>
      <c r="C3573" s="128"/>
      <c r="D3573" s="128"/>
    </row>
    <row r="3574" spans="1:4" s="116" customFormat="1" x14ac:dyDescent="0.2">
      <c r="A3574" s="107">
        <v>410000</v>
      </c>
      <c r="B3574" s="108" t="s">
        <v>87</v>
      </c>
      <c r="C3574" s="106">
        <f>C3575+C3580+C3592+C3594+C3600+C3596</f>
        <v>52986100</v>
      </c>
      <c r="D3574" s="106">
        <f>D3575+D3580+D3592+D3594+D3600+D3596</f>
        <v>11492100</v>
      </c>
    </row>
    <row r="3575" spans="1:4" s="116" customFormat="1" x14ac:dyDescent="0.2">
      <c r="A3575" s="107">
        <v>411000</v>
      </c>
      <c r="B3575" s="108" t="s">
        <v>200</v>
      </c>
      <c r="C3575" s="106">
        <f t="shared" ref="C3575" si="969">SUM(C3576:C3579)</f>
        <v>49773000</v>
      </c>
      <c r="D3575" s="106">
        <f t="shared" ref="D3575" si="970">SUM(D3576:D3579)</f>
        <v>3182600</v>
      </c>
    </row>
    <row r="3576" spans="1:4" s="91" customFormat="1" x14ac:dyDescent="0.2">
      <c r="A3576" s="109">
        <v>411100</v>
      </c>
      <c r="B3576" s="110" t="s">
        <v>88</v>
      </c>
      <c r="C3576" s="119">
        <v>48400000</v>
      </c>
      <c r="D3576" s="111">
        <v>2470700</v>
      </c>
    </row>
    <row r="3577" spans="1:4" s="91" customFormat="1" ht="40.5" x14ac:dyDescent="0.2">
      <c r="A3577" s="109">
        <v>411200</v>
      </c>
      <c r="B3577" s="110" t="s">
        <v>213</v>
      </c>
      <c r="C3577" s="119">
        <v>650000</v>
      </c>
      <c r="D3577" s="111">
        <v>427000</v>
      </c>
    </row>
    <row r="3578" spans="1:4" s="91" customFormat="1" ht="40.5" x14ac:dyDescent="0.2">
      <c r="A3578" s="109">
        <v>411300</v>
      </c>
      <c r="B3578" s="110" t="s">
        <v>89</v>
      </c>
      <c r="C3578" s="119">
        <v>470000</v>
      </c>
      <c r="D3578" s="111">
        <v>150000</v>
      </c>
    </row>
    <row r="3579" spans="1:4" s="91" customFormat="1" x14ac:dyDescent="0.2">
      <c r="A3579" s="109">
        <v>411400</v>
      </c>
      <c r="B3579" s="110" t="s">
        <v>90</v>
      </c>
      <c r="C3579" s="119">
        <v>253000.00000000003</v>
      </c>
      <c r="D3579" s="111">
        <v>134900</v>
      </c>
    </row>
    <row r="3580" spans="1:4" s="116" customFormat="1" x14ac:dyDescent="0.2">
      <c r="A3580" s="107">
        <v>412000</v>
      </c>
      <c r="B3580" s="112" t="s">
        <v>205</v>
      </c>
      <c r="C3580" s="106">
        <f>SUM(C3581:C3591)</f>
        <v>3213100</v>
      </c>
      <c r="D3580" s="106">
        <f>SUM(D3581:D3591)</f>
        <v>7701500</v>
      </c>
    </row>
    <row r="3581" spans="1:4" s="91" customFormat="1" x14ac:dyDescent="0.2">
      <c r="A3581" s="137">
        <v>412100</v>
      </c>
      <c r="B3581" s="110" t="s">
        <v>91</v>
      </c>
      <c r="C3581" s="119">
        <v>0</v>
      </c>
      <c r="D3581" s="111">
        <v>129000</v>
      </c>
    </row>
    <row r="3582" spans="1:4" s="91" customFormat="1" ht="40.5" x14ac:dyDescent="0.2">
      <c r="A3582" s="109">
        <v>412200</v>
      </c>
      <c r="B3582" s="110" t="s">
        <v>214</v>
      </c>
      <c r="C3582" s="119">
        <v>870000</v>
      </c>
      <c r="D3582" s="111">
        <v>1650000</v>
      </c>
    </row>
    <row r="3583" spans="1:4" s="91" customFormat="1" x14ac:dyDescent="0.2">
      <c r="A3583" s="109">
        <v>412300</v>
      </c>
      <c r="B3583" s="110" t="s">
        <v>92</v>
      </c>
      <c r="C3583" s="119">
        <v>25000</v>
      </c>
      <c r="D3583" s="111">
        <v>350000</v>
      </c>
    </row>
    <row r="3584" spans="1:4" s="91" customFormat="1" x14ac:dyDescent="0.2">
      <c r="A3584" s="109">
        <v>412400</v>
      </c>
      <c r="B3584" s="110" t="s">
        <v>93</v>
      </c>
      <c r="C3584" s="119">
        <v>16000</v>
      </c>
      <c r="D3584" s="111">
        <v>600000</v>
      </c>
    </row>
    <row r="3585" spans="1:4" s="91" customFormat="1" x14ac:dyDescent="0.2">
      <c r="A3585" s="109">
        <v>412500</v>
      </c>
      <c r="B3585" s="110" t="s">
        <v>94</v>
      </c>
      <c r="C3585" s="119">
        <v>22000</v>
      </c>
      <c r="D3585" s="111">
        <v>350000</v>
      </c>
    </row>
    <row r="3586" spans="1:4" s="91" customFormat="1" x14ac:dyDescent="0.2">
      <c r="A3586" s="109">
        <v>412600</v>
      </c>
      <c r="B3586" s="110" t="s">
        <v>215</v>
      </c>
      <c r="C3586" s="119">
        <v>9000</v>
      </c>
      <c r="D3586" s="111">
        <v>340000</v>
      </c>
    </row>
    <row r="3587" spans="1:4" s="91" customFormat="1" x14ac:dyDescent="0.2">
      <c r="A3587" s="109">
        <v>412700</v>
      </c>
      <c r="B3587" s="110" t="s">
        <v>202</v>
      </c>
      <c r="C3587" s="119">
        <v>42000</v>
      </c>
      <c r="D3587" s="111">
        <v>500000</v>
      </c>
    </row>
    <row r="3588" spans="1:4" s="91" customFormat="1" ht="40.5" x14ac:dyDescent="0.2">
      <c r="A3588" s="109">
        <v>412800</v>
      </c>
      <c r="B3588" s="110" t="s">
        <v>216</v>
      </c>
      <c r="C3588" s="119">
        <v>0</v>
      </c>
      <c r="D3588" s="111">
        <v>12000</v>
      </c>
    </row>
    <row r="3589" spans="1:4" s="91" customFormat="1" x14ac:dyDescent="0.2">
      <c r="A3589" s="109">
        <v>412900</v>
      </c>
      <c r="B3589" s="114" t="s">
        <v>294</v>
      </c>
      <c r="C3589" s="119">
        <v>2150000</v>
      </c>
      <c r="D3589" s="111">
        <v>0</v>
      </c>
    </row>
    <row r="3590" spans="1:4" s="91" customFormat="1" ht="40.5" x14ac:dyDescent="0.2">
      <c r="A3590" s="109">
        <v>412900</v>
      </c>
      <c r="B3590" s="110" t="s">
        <v>313</v>
      </c>
      <c r="C3590" s="119">
        <v>79100</v>
      </c>
      <c r="D3590" s="111">
        <v>0</v>
      </c>
    </row>
    <row r="3591" spans="1:4" s="91" customFormat="1" x14ac:dyDescent="0.2">
      <c r="A3591" s="109">
        <v>412900</v>
      </c>
      <c r="B3591" s="110" t="s">
        <v>296</v>
      </c>
      <c r="C3591" s="119">
        <v>0</v>
      </c>
      <c r="D3591" s="111">
        <v>3770500</v>
      </c>
    </row>
    <row r="3592" spans="1:4" s="116" customFormat="1" x14ac:dyDescent="0.2">
      <c r="A3592" s="107">
        <v>413000</v>
      </c>
      <c r="B3592" s="112" t="s">
        <v>206</v>
      </c>
      <c r="C3592" s="106">
        <f t="shared" ref="C3592" si="971">C3593</f>
        <v>0</v>
      </c>
      <c r="D3592" s="106">
        <f t="shared" ref="D3592" si="972">D3593</f>
        <v>8600</v>
      </c>
    </row>
    <row r="3593" spans="1:4" s="91" customFormat="1" x14ac:dyDescent="0.2">
      <c r="A3593" s="109">
        <v>413900</v>
      </c>
      <c r="B3593" s="110" t="s">
        <v>99</v>
      </c>
      <c r="C3593" s="119">
        <v>0</v>
      </c>
      <c r="D3593" s="111">
        <v>8600</v>
      </c>
    </row>
    <row r="3594" spans="1:4" s="116" customFormat="1" x14ac:dyDescent="0.2">
      <c r="A3594" s="107">
        <v>415000</v>
      </c>
      <c r="B3594" s="112" t="s">
        <v>50</v>
      </c>
      <c r="C3594" s="106">
        <f t="shared" ref="C3594" si="973">C3595</f>
        <v>0</v>
      </c>
      <c r="D3594" s="106">
        <f t="shared" ref="D3594" si="974">D3595</f>
        <v>460500</v>
      </c>
    </row>
    <row r="3595" spans="1:4" s="91" customFormat="1" x14ac:dyDescent="0.2">
      <c r="A3595" s="109">
        <v>415200</v>
      </c>
      <c r="B3595" s="110" t="s">
        <v>66</v>
      </c>
      <c r="C3595" s="119">
        <v>0</v>
      </c>
      <c r="D3595" s="111">
        <v>460500</v>
      </c>
    </row>
    <row r="3596" spans="1:4" s="116" customFormat="1" ht="40.5" x14ac:dyDescent="0.2">
      <c r="A3596" s="107">
        <v>418000</v>
      </c>
      <c r="B3596" s="112" t="s">
        <v>209</v>
      </c>
      <c r="C3596" s="106">
        <f t="shared" ref="C3596" si="975">C3597+C3598+C3599</f>
        <v>0</v>
      </c>
      <c r="D3596" s="106">
        <f>D3597+D3598+D3599</f>
        <v>100400</v>
      </c>
    </row>
    <row r="3597" spans="1:4" s="91" customFormat="1" x14ac:dyDescent="0.2">
      <c r="A3597" s="117">
        <v>418200</v>
      </c>
      <c r="B3597" s="110" t="s">
        <v>145</v>
      </c>
      <c r="C3597" s="119">
        <v>0</v>
      </c>
      <c r="D3597" s="111">
        <v>40000</v>
      </c>
    </row>
    <row r="3598" spans="1:4" s="91" customFormat="1" ht="40.5" x14ac:dyDescent="0.2">
      <c r="A3598" s="117">
        <v>418300</v>
      </c>
      <c r="B3598" s="110" t="s">
        <v>220</v>
      </c>
      <c r="C3598" s="119">
        <v>0</v>
      </c>
      <c r="D3598" s="111">
        <v>400</v>
      </c>
    </row>
    <row r="3599" spans="1:4" s="91" customFormat="1" x14ac:dyDescent="0.2">
      <c r="A3599" s="117">
        <v>418400</v>
      </c>
      <c r="B3599" s="110" t="s">
        <v>146</v>
      </c>
      <c r="C3599" s="119">
        <v>0</v>
      </c>
      <c r="D3599" s="111">
        <v>60000</v>
      </c>
    </row>
    <row r="3600" spans="1:4" s="116" customFormat="1" x14ac:dyDescent="0.2">
      <c r="A3600" s="107">
        <v>419000</v>
      </c>
      <c r="B3600" s="112" t="s">
        <v>210</v>
      </c>
      <c r="C3600" s="106">
        <f t="shared" ref="C3600" si="976">C3601</f>
        <v>0</v>
      </c>
      <c r="D3600" s="106">
        <f t="shared" ref="D3600" si="977">D3601</f>
        <v>38500</v>
      </c>
    </row>
    <row r="3601" spans="1:4" s="91" customFormat="1" x14ac:dyDescent="0.2">
      <c r="A3601" s="109">
        <v>419100</v>
      </c>
      <c r="B3601" s="110" t="s">
        <v>210</v>
      </c>
      <c r="C3601" s="119">
        <v>0</v>
      </c>
      <c r="D3601" s="111">
        <v>38500</v>
      </c>
    </row>
    <row r="3602" spans="1:4" s="116" customFormat="1" x14ac:dyDescent="0.2">
      <c r="A3602" s="107">
        <v>480000</v>
      </c>
      <c r="B3602" s="112" t="s">
        <v>147</v>
      </c>
      <c r="C3602" s="106">
        <f t="shared" ref="C3602:D3603" si="978">C3603</f>
        <v>0</v>
      </c>
      <c r="D3602" s="106">
        <f t="shared" si="978"/>
        <v>20000</v>
      </c>
    </row>
    <row r="3603" spans="1:4" s="116" customFormat="1" x14ac:dyDescent="0.2">
      <c r="A3603" s="107">
        <v>488000</v>
      </c>
      <c r="B3603" s="112" t="s">
        <v>103</v>
      </c>
      <c r="C3603" s="106">
        <f t="shared" si="978"/>
        <v>0</v>
      </c>
      <c r="D3603" s="106">
        <f t="shared" si="978"/>
        <v>20000</v>
      </c>
    </row>
    <row r="3604" spans="1:4" s="91" customFormat="1" x14ac:dyDescent="0.2">
      <c r="A3604" s="117">
        <v>488100</v>
      </c>
      <c r="B3604" s="212" t="s">
        <v>103</v>
      </c>
      <c r="C3604" s="119">
        <v>0</v>
      </c>
      <c r="D3604" s="111">
        <v>20000</v>
      </c>
    </row>
    <row r="3605" spans="1:4" s="116" customFormat="1" x14ac:dyDescent="0.2">
      <c r="A3605" s="107">
        <v>510000</v>
      </c>
      <c r="B3605" s="112" t="s">
        <v>151</v>
      </c>
      <c r="C3605" s="106">
        <f t="shared" ref="C3605" si="979">C3606+C3617+C3613+C3615+C3619</f>
        <v>0</v>
      </c>
      <c r="D3605" s="106">
        <f t="shared" ref="D3605" si="980">D3606+D3617+D3613+D3615+D3619</f>
        <v>2121000</v>
      </c>
    </row>
    <row r="3606" spans="1:4" s="116" customFormat="1" x14ac:dyDescent="0.2">
      <c r="A3606" s="107">
        <v>511000</v>
      </c>
      <c r="B3606" s="112" t="s">
        <v>152</v>
      </c>
      <c r="C3606" s="106">
        <f t="shared" ref="C3606" si="981">SUM(C3607:C3612)</f>
        <v>0</v>
      </c>
      <c r="D3606" s="106">
        <f>SUM(D3607:D3612)</f>
        <v>1681000</v>
      </c>
    </row>
    <row r="3607" spans="1:4" s="91" customFormat="1" x14ac:dyDescent="0.2">
      <c r="A3607" s="109">
        <v>511100</v>
      </c>
      <c r="B3607" s="110" t="s">
        <v>153</v>
      </c>
      <c r="C3607" s="119">
        <v>0</v>
      </c>
      <c r="D3607" s="111">
        <v>110000</v>
      </c>
    </row>
    <row r="3608" spans="1:4" s="91" customFormat="1" ht="40.5" x14ac:dyDescent="0.2">
      <c r="A3608" s="109">
        <v>511200</v>
      </c>
      <c r="B3608" s="110" t="s">
        <v>154</v>
      </c>
      <c r="C3608" s="119">
        <v>0</v>
      </c>
      <c r="D3608" s="111">
        <v>210000</v>
      </c>
    </row>
    <row r="3609" spans="1:4" s="91" customFormat="1" x14ac:dyDescent="0.2">
      <c r="A3609" s="109">
        <v>511300</v>
      </c>
      <c r="B3609" s="110" t="s">
        <v>155</v>
      </c>
      <c r="C3609" s="119">
        <v>0</v>
      </c>
      <c r="D3609" s="111">
        <v>1269600</v>
      </c>
    </row>
    <row r="3610" spans="1:4" s="91" customFormat="1" x14ac:dyDescent="0.2">
      <c r="A3610" s="109">
        <v>511400</v>
      </c>
      <c r="B3610" s="110" t="s">
        <v>156</v>
      </c>
      <c r="C3610" s="119">
        <v>0</v>
      </c>
      <c r="D3610" s="111">
        <v>20000</v>
      </c>
    </row>
    <row r="3611" spans="1:4" s="91" customFormat="1" x14ac:dyDescent="0.2">
      <c r="A3611" s="109">
        <v>511500</v>
      </c>
      <c r="B3611" s="110" t="s">
        <v>221</v>
      </c>
      <c r="C3611" s="119">
        <v>0</v>
      </c>
      <c r="D3611" s="111">
        <v>40000</v>
      </c>
    </row>
    <row r="3612" spans="1:4" s="91" customFormat="1" x14ac:dyDescent="0.2">
      <c r="A3612" s="109">
        <v>511700</v>
      </c>
      <c r="B3612" s="110" t="s">
        <v>158</v>
      </c>
      <c r="C3612" s="119">
        <v>0</v>
      </c>
      <c r="D3612" s="111">
        <v>31400</v>
      </c>
    </row>
    <row r="3613" spans="1:4" s="116" customFormat="1" x14ac:dyDescent="0.2">
      <c r="A3613" s="153">
        <v>512000</v>
      </c>
      <c r="B3613" s="121" t="s">
        <v>159</v>
      </c>
      <c r="C3613" s="106">
        <f t="shared" ref="C3613" si="982">C3614</f>
        <v>0</v>
      </c>
      <c r="D3613" s="106">
        <f t="shared" ref="D3613" si="983">D3614</f>
        <v>2000</v>
      </c>
    </row>
    <row r="3614" spans="1:4" s="91" customFormat="1" x14ac:dyDescent="0.2">
      <c r="A3614" s="109">
        <v>512100</v>
      </c>
      <c r="B3614" s="115" t="s">
        <v>159</v>
      </c>
      <c r="C3614" s="119">
        <v>0</v>
      </c>
      <c r="D3614" s="111">
        <v>2000</v>
      </c>
    </row>
    <row r="3615" spans="1:4" s="116" customFormat="1" x14ac:dyDescent="0.2">
      <c r="A3615" s="107">
        <v>513000</v>
      </c>
      <c r="B3615" s="112" t="s">
        <v>160</v>
      </c>
      <c r="C3615" s="106">
        <f t="shared" ref="C3615" si="984">C3616</f>
        <v>0</v>
      </c>
      <c r="D3615" s="106">
        <f>D3616</f>
        <v>33000</v>
      </c>
    </row>
    <row r="3616" spans="1:4" s="91" customFormat="1" x14ac:dyDescent="0.2">
      <c r="A3616" s="109">
        <v>513700</v>
      </c>
      <c r="B3616" s="110" t="s">
        <v>327</v>
      </c>
      <c r="C3616" s="119">
        <v>0</v>
      </c>
      <c r="D3616" s="111">
        <v>33000</v>
      </c>
    </row>
    <row r="3617" spans="1:4" s="91" customFormat="1" ht="40.5" x14ac:dyDescent="0.2">
      <c r="A3617" s="107">
        <v>516000</v>
      </c>
      <c r="B3617" s="112" t="s">
        <v>162</v>
      </c>
      <c r="C3617" s="106">
        <f t="shared" ref="C3617" si="985">+C3618</f>
        <v>0</v>
      </c>
      <c r="D3617" s="106">
        <f t="shared" ref="D3617" si="986">+D3618</f>
        <v>155000</v>
      </c>
    </row>
    <row r="3618" spans="1:4" s="91" customFormat="1" x14ac:dyDescent="0.2">
      <c r="A3618" s="109">
        <v>516100</v>
      </c>
      <c r="B3618" s="110" t="s">
        <v>162</v>
      </c>
      <c r="C3618" s="119">
        <v>0</v>
      </c>
      <c r="D3618" s="111">
        <v>155000</v>
      </c>
    </row>
    <row r="3619" spans="1:4" s="116" customFormat="1" ht="40.5" x14ac:dyDescent="0.2">
      <c r="A3619" s="153">
        <v>518000</v>
      </c>
      <c r="B3619" s="112" t="s">
        <v>163</v>
      </c>
      <c r="C3619" s="106">
        <f t="shared" ref="C3619" si="987">C3620</f>
        <v>0</v>
      </c>
      <c r="D3619" s="106">
        <f t="shared" ref="D3619" si="988">D3620</f>
        <v>250000</v>
      </c>
    </row>
    <row r="3620" spans="1:4" s="91" customFormat="1" x14ac:dyDescent="0.2">
      <c r="A3620" s="109">
        <v>518100</v>
      </c>
      <c r="B3620" s="110" t="s">
        <v>163</v>
      </c>
      <c r="C3620" s="119">
        <v>0</v>
      </c>
      <c r="D3620" s="111">
        <v>250000</v>
      </c>
    </row>
    <row r="3621" spans="1:4" s="116" customFormat="1" x14ac:dyDescent="0.2">
      <c r="A3621" s="107">
        <v>620000</v>
      </c>
      <c r="B3621" s="112" t="s">
        <v>178</v>
      </c>
      <c r="C3621" s="142">
        <f>0+C3622</f>
        <v>0</v>
      </c>
      <c r="D3621" s="142">
        <f>0+D3622</f>
        <v>10000</v>
      </c>
    </row>
    <row r="3622" spans="1:4" s="116" customFormat="1" ht="40.5" x14ac:dyDescent="0.2">
      <c r="A3622" s="153">
        <v>628000</v>
      </c>
      <c r="B3622" s="112" t="s">
        <v>120</v>
      </c>
      <c r="C3622" s="106">
        <f t="shared" ref="C3622" si="989">C3623</f>
        <v>0</v>
      </c>
      <c r="D3622" s="106">
        <f t="shared" ref="D3622" si="990">D3623</f>
        <v>10000</v>
      </c>
    </row>
    <row r="3623" spans="1:4" s="91" customFormat="1" ht="40.5" x14ac:dyDescent="0.2">
      <c r="A3623" s="109">
        <v>628200</v>
      </c>
      <c r="B3623" s="110" t="s">
        <v>183</v>
      </c>
      <c r="C3623" s="119">
        <v>0</v>
      </c>
      <c r="D3623" s="111">
        <v>10000</v>
      </c>
    </row>
    <row r="3624" spans="1:4" s="118" customFormat="1" x14ac:dyDescent="0.2">
      <c r="A3624" s="107">
        <v>630000</v>
      </c>
      <c r="B3624" s="112" t="s">
        <v>190</v>
      </c>
      <c r="C3624" s="128">
        <f>C3628+C3625</f>
        <v>793000</v>
      </c>
      <c r="D3624" s="128">
        <f>D3628+D3625</f>
        <v>636000</v>
      </c>
    </row>
    <row r="3625" spans="1:4" s="118" customFormat="1" x14ac:dyDescent="0.2">
      <c r="A3625" s="107">
        <v>631000</v>
      </c>
      <c r="B3625" s="112" t="s">
        <v>125</v>
      </c>
      <c r="C3625" s="128">
        <f>SUM(C3626:C3627)</f>
        <v>0</v>
      </c>
      <c r="D3625" s="128">
        <f>SUM(D3626:D3627)</f>
        <v>536000</v>
      </c>
    </row>
    <row r="3626" spans="1:4" s="91" customFormat="1" x14ac:dyDescent="0.2">
      <c r="A3626" s="117">
        <v>631100</v>
      </c>
      <c r="B3626" s="110" t="s">
        <v>192</v>
      </c>
      <c r="C3626" s="119">
        <v>0</v>
      </c>
      <c r="D3626" s="111">
        <v>380000</v>
      </c>
    </row>
    <row r="3627" spans="1:4" s="91" customFormat="1" x14ac:dyDescent="0.2">
      <c r="A3627" s="117">
        <v>631900</v>
      </c>
      <c r="B3627" s="110" t="s">
        <v>364</v>
      </c>
      <c r="C3627" s="119">
        <v>0</v>
      </c>
      <c r="D3627" s="111">
        <v>156000</v>
      </c>
    </row>
    <row r="3628" spans="1:4" s="118" customFormat="1" ht="40.5" x14ac:dyDescent="0.2">
      <c r="A3628" s="107">
        <v>638000</v>
      </c>
      <c r="B3628" s="112" t="s">
        <v>126</v>
      </c>
      <c r="C3628" s="128">
        <f t="shared" ref="C3628" si="991">C3629</f>
        <v>793000</v>
      </c>
      <c r="D3628" s="128">
        <f>D3629</f>
        <v>100000</v>
      </c>
    </row>
    <row r="3629" spans="1:4" s="91" customFormat="1" x14ac:dyDescent="0.2">
      <c r="A3629" s="109">
        <v>638100</v>
      </c>
      <c r="B3629" s="110" t="s">
        <v>195</v>
      </c>
      <c r="C3629" s="119">
        <v>793000</v>
      </c>
      <c r="D3629" s="111">
        <v>100000</v>
      </c>
    </row>
    <row r="3630" spans="1:4" s="163" customFormat="1" x14ac:dyDescent="0.2">
      <c r="A3630" s="154"/>
      <c r="B3630" s="155" t="s">
        <v>229</v>
      </c>
      <c r="C3630" s="149">
        <f>C3574+C3624+C3605+C3621+C3602</f>
        <v>53779100</v>
      </c>
      <c r="D3630" s="149">
        <f>D3574+D3624+D3605+D3621+D3602</f>
        <v>14279100</v>
      </c>
    </row>
    <row r="3631" spans="1:4" s="91" customFormat="1" x14ac:dyDescent="0.2">
      <c r="A3631" s="101"/>
      <c r="B3631" s="105"/>
      <c r="C3631" s="128"/>
      <c r="D3631" s="128"/>
    </row>
    <row r="3632" spans="1:4" s="91" customFormat="1" x14ac:dyDescent="0.2">
      <c r="A3632" s="101"/>
      <c r="B3632" s="105"/>
      <c r="C3632" s="128"/>
      <c r="D3632" s="128"/>
    </row>
    <row r="3633" spans="1:4" s="91" customFormat="1" x14ac:dyDescent="0.2">
      <c r="A3633" s="109" t="s">
        <v>671</v>
      </c>
      <c r="B3633" s="112"/>
      <c r="C3633" s="128"/>
      <c r="D3633" s="128"/>
    </row>
    <row r="3634" spans="1:4" s="91" customFormat="1" x14ac:dyDescent="0.2">
      <c r="A3634" s="109" t="s">
        <v>244</v>
      </c>
      <c r="B3634" s="112"/>
      <c r="C3634" s="128"/>
      <c r="D3634" s="128"/>
    </row>
    <row r="3635" spans="1:4" s="91" customFormat="1" x14ac:dyDescent="0.2">
      <c r="A3635" s="109" t="s">
        <v>376</v>
      </c>
      <c r="B3635" s="112"/>
      <c r="C3635" s="128"/>
      <c r="D3635" s="128"/>
    </row>
    <row r="3636" spans="1:4" s="91" customFormat="1" x14ac:dyDescent="0.2">
      <c r="A3636" s="109" t="s">
        <v>672</v>
      </c>
      <c r="B3636" s="112"/>
      <c r="C3636" s="128"/>
      <c r="D3636" s="128"/>
    </row>
    <row r="3637" spans="1:4" s="91" customFormat="1" x14ac:dyDescent="0.2">
      <c r="A3637" s="109"/>
      <c r="B3637" s="140"/>
      <c r="C3637" s="128"/>
      <c r="D3637" s="128"/>
    </row>
    <row r="3638" spans="1:4" s="116" customFormat="1" x14ac:dyDescent="0.2">
      <c r="A3638" s="107">
        <v>410000</v>
      </c>
      <c r="B3638" s="108" t="s">
        <v>87</v>
      </c>
      <c r="C3638" s="106">
        <f>C3639+C3644+C3661+C3659+C3657</f>
        <v>37382000</v>
      </c>
      <c r="D3638" s="106">
        <f>D3639+D3644+D3661+D3659+D3657</f>
        <v>7813500</v>
      </c>
    </row>
    <row r="3639" spans="1:4" s="116" customFormat="1" x14ac:dyDescent="0.2">
      <c r="A3639" s="107">
        <v>411000</v>
      </c>
      <c r="B3639" s="108" t="s">
        <v>200</v>
      </c>
      <c r="C3639" s="106">
        <f t="shared" ref="C3639" si="992">SUM(C3640:C3643)</f>
        <v>34290000</v>
      </c>
      <c r="D3639" s="106">
        <f t="shared" ref="D3639" si="993">SUM(D3640:D3643)</f>
        <v>1398800</v>
      </c>
    </row>
    <row r="3640" spans="1:4" s="91" customFormat="1" x14ac:dyDescent="0.2">
      <c r="A3640" s="109">
        <v>411100</v>
      </c>
      <c r="B3640" s="110" t="s">
        <v>88</v>
      </c>
      <c r="C3640" s="119">
        <v>33000000</v>
      </c>
      <c r="D3640" s="111">
        <v>103700</v>
      </c>
    </row>
    <row r="3641" spans="1:4" s="91" customFormat="1" ht="40.5" x14ac:dyDescent="0.2">
      <c r="A3641" s="109">
        <v>411200</v>
      </c>
      <c r="B3641" s="110" t="s">
        <v>213</v>
      </c>
      <c r="C3641" s="119">
        <v>750000</v>
      </c>
      <c r="D3641" s="111">
        <v>1065000</v>
      </c>
    </row>
    <row r="3642" spans="1:4" s="91" customFormat="1" ht="40.5" x14ac:dyDescent="0.2">
      <c r="A3642" s="109">
        <v>411300</v>
      </c>
      <c r="B3642" s="110" t="s">
        <v>89</v>
      </c>
      <c r="C3642" s="119">
        <v>450000</v>
      </c>
      <c r="D3642" s="111">
        <v>0</v>
      </c>
    </row>
    <row r="3643" spans="1:4" s="91" customFormat="1" x14ac:dyDescent="0.2">
      <c r="A3643" s="109">
        <v>411400</v>
      </c>
      <c r="B3643" s="110" t="s">
        <v>90</v>
      </c>
      <c r="C3643" s="119">
        <v>90000</v>
      </c>
      <c r="D3643" s="111">
        <v>230100</v>
      </c>
    </row>
    <row r="3644" spans="1:4" s="116" customFormat="1" x14ac:dyDescent="0.2">
      <c r="A3644" s="107">
        <v>412000</v>
      </c>
      <c r="B3644" s="112" t="s">
        <v>205</v>
      </c>
      <c r="C3644" s="106">
        <f>SUM(C3645:C3656)</f>
        <v>3092000</v>
      </c>
      <c r="D3644" s="106">
        <f>SUM(D3645:D3656)</f>
        <v>6138200</v>
      </c>
    </row>
    <row r="3645" spans="1:4" s="91" customFormat="1" x14ac:dyDescent="0.2">
      <c r="A3645" s="117">
        <v>412100</v>
      </c>
      <c r="B3645" s="110" t="s">
        <v>91</v>
      </c>
      <c r="C3645" s="119">
        <v>25000</v>
      </c>
      <c r="D3645" s="111">
        <v>175300</v>
      </c>
    </row>
    <row r="3646" spans="1:4" s="91" customFormat="1" ht="40.5" x14ac:dyDescent="0.2">
      <c r="A3646" s="109">
        <v>412200</v>
      </c>
      <c r="B3646" s="110" t="s">
        <v>214</v>
      </c>
      <c r="C3646" s="119">
        <v>400000</v>
      </c>
      <c r="D3646" s="111">
        <v>1652300</v>
      </c>
    </row>
    <row r="3647" spans="1:4" s="91" customFormat="1" x14ac:dyDescent="0.2">
      <c r="A3647" s="109">
        <v>412300</v>
      </c>
      <c r="B3647" s="110" t="s">
        <v>92</v>
      </c>
      <c r="C3647" s="119">
        <v>24000</v>
      </c>
      <c r="D3647" s="111">
        <v>311600</v>
      </c>
    </row>
    <row r="3648" spans="1:4" s="91" customFormat="1" x14ac:dyDescent="0.2">
      <c r="A3648" s="109">
        <v>412400</v>
      </c>
      <c r="B3648" s="110" t="s">
        <v>93</v>
      </c>
      <c r="C3648" s="119">
        <v>1999.9999999999998</v>
      </c>
      <c r="D3648" s="111">
        <v>131500</v>
      </c>
    </row>
    <row r="3649" spans="1:4" s="91" customFormat="1" x14ac:dyDescent="0.2">
      <c r="A3649" s="109">
        <v>412500</v>
      </c>
      <c r="B3649" s="110" t="s">
        <v>94</v>
      </c>
      <c r="C3649" s="119">
        <v>15000</v>
      </c>
      <c r="D3649" s="111">
        <v>431300</v>
      </c>
    </row>
    <row r="3650" spans="1:4" s="91" customFormat="1" x14ac:dyDescent="0.2">
      <c r="A3650" s="109">
        <v>412600</v>
      </c>
      <c r="B3650" s="110" t="s">
        <v>215</v>
      </c>
      <c r="C3650" s="119">
        <v>17000</v>
      </c>
      <c r="D3650" s="111">
        <v>688900</v>
      </c>
    </row>
    <row r="3651" spans="1:4" s="91" customFormat="1" x14ac:dyDescent="0.2">
      <c r="A3651" s="109">
        <v>412700</v>
      </c>
      <c r="B3651" s="110" t="s">
        <v>202</v>
      </c>
      <c r="C3651" s="119">
        <v>50000</v>
      </c>
      <c r="D3651" s="111">
        <v>887600</v>
      </c>
    </row>
    <row r="3652" spans="1:4" s="91" customFormat="1" ht="40.5" x14ac:dyDescent="0.2">
      <c r="A3652" s="109">
        <v>412800</v>
      </c>
      <c r="B3652" s="110" t="s">
        <v>216</v>
      </c>
      <c r="C3652" s="119">
        <v>0</v>
      </c>
      <c r="D3652" s="111">
        <v>5900</v>
      </c>
    </row>
    <row r="3653" spans="1:4" s="91" customFormat="1" x14ac:dyDescent="0.2">
      <c r="A3653" s="109">
        <v>412900</v>
      </c>
      <c r="B3653" s="114" t="s">
        <v>294</v>
      </c>
      <c r="C3653" s="119">
        <v>2500000</v>
      </c>
      <c r="D3653" s="111">
        <v>0</v>
      </c>
    </row>
    <row r="3654" spans="1:4" s="91" customFormat="1" ht="40.5" x14ac:dyDescent="0.2">
      <c r="A3654" s="109">
        <v>412900</v>
      </c>
      <c r="B3654" s="114" t="s">
        <v>312</v>
      </c>
      <c r="C3654" s="119">
        <v>9000</v>
      </c>
      <c r="D3654" s="111">
        <v>0</v>
      </c>
    </row>
    <row r="3655" spans="1:4" s="91" customFormat="1" ht="40.5" x14ac:dyDescent="0.2">
      <c r="A3655" s="109">
        <v>412900</v>
      </c>
      <c r="B3655" s="114" t="s">
        <v>313</v>
      </c>
      <c r="C3655" s="119">
        <v>50000</v>
      </c>
      <c r="D3655" s="111">
        <v>0</v>
      </c>
    </row>
    <row r="3656" spans="1:4" s="91" customFormat="1" x14ac:dyDescent="0.2">
      <c r="A3656" s="109">
        <v>412900</v>
      </c>
      <c r="B3656" s="114" t="s">
        <v>296</v>
      </c>
      <c r="C3656" s="119">
        <v>0</v>
      </c>
      <c r="D3656" s="111">
        <v>1853800</v>
      </c>
    </row>
    <row r="3657" spans="1:4" s="116" customFormat="1" x14ac:dyDescent="0.2">
      <c r="A3657" s="107">
        <v>413000</v>
      </c>
      <c r="B3657" s="112" t="s">
        <v>206</v>
      </c>
      <c r="C3657" s="106">
        <f>C3658+0</f>
        <v>0</v>
      </c>
      <c r="D3657" s="106">
        <f>D3658+0</f>
        <v>6600</v>
      </c>
    </row>
    <row r="3658" spans="1:4" s="91" customFormat="1" x14ac:dyDescent="0.2">
      <c r="A3658" s="109">
        <v>413900</v>
      </c>
      <c r="B3658" s="110" t="s">
        <v>99</v>
      </c>
      <c r="C3658" s="119">
        <v>0</v>
      </c>
      <c r="D3658" s="111">
        <v>6600</v>
      </c>
    </row>
    <row r="3659" spans="1:4" s="116" customFormat="1" x14ac:dyDescent="0.2">
      <c r="A3659" s="107">
        <v>415000</v>
      </c>
      <c r="B3659" s="112" t="s">
        <v>50</v>
      </c>
      <c r="C3659" s="106">
        <f t="shared" ref="C3659" si="994">C3660</f>
        <v>0</v>
      </c>
      <c r="D3659" s="106">
        <f>D3660</f>
        <v>222900</v>
      </c>
    </row>
    <row r="3660" spans="1:4" s="91" customFormat="1" x14ac:dyDescent="0.2">
      <c r="A3660" s="109">
        <v>415200</v>
      </c>
      <c r="B3660" s="110" t="s">
        <v>66</v>
      </c>
      <c r="C3660" s="119">
        <v>0</v>
      </c>
      <c r="D3660" s="111">
        <v>222900</v>
      </c>
    </row>
    <row r="3661" spans="1:4" s="116" customFormat="1" x14ac:dyDescent="0.2">
      <c r="A3661" s="107">
        <v>419000</v>
      </c>
      <c r="B3661" s="112" t="s">
        <v>210</v>
      </c>
      <c r="C3661" s="106">
        <f t="shared" ref="C3661" si="995">C3662</f>
        <v>0</v>
      </c>
      <c r="D3661" s="106">
        <f t="shared" ref="D3661" si="996">D3662</f>
        <v>47000</v>
      </c>
    </row>
    <row r="3662" spans="1:4" s="91" customFormat="1" x14ac:dyDescent="0.2">
      <c r="A3662" s="109">
        <v>419100</v>
      </c>
      <c r="B3662" s="110" t="s">
        <v>210</v>
      </c>
      <c r="C3662" s="119">
        <v>0</v>
      </c>
      <c r="D3662" s="111">
        <v>47000</v>
      </c>
    </row>
    <row r="3663" spans="1:4" s="116" customFormat="1" x14ac:dyDescent="0.2">
      <c r="A3663" s="107">
        <v>480000</v>
      </c>
      <c r="B3663" s="112" t="s">
        <v>147</v>
      </c>
      <c r="C3663" s="106">
        <f t="shared" ref="C3663:C3664" si="997">C3664</f>
        <v>1365000</v>
      </c>
      <c r="D3663" s="106">
        <f t="shared" ref="D3663:D3664" si="998">D3664</f>
        <v>0</v>
      </c>
    </row>
    <row r="3664" spans="1:4" s="116" customFormat="1" x14ac:dyDescent="0.2">
      <c r="A3664" s="107">
        <v>488000</v>
      </c>
      <c r="B3664" s="112" t="s">
        <v>103</v>
      </c>
      <c r="C3664" s="106">
        <f t="shared" si="997"/>
        <v>1365000</v>
      </c>
      <c r="D3664" s="106">
        <f t="shared" si="998"/>
        <v>0</v>
      </c>
    </row>
    <row r="3665" spans="1:4" s="91" customFormat="1" ht="40.5" x14ac:dyDescent="0.2">
      <c r="A3665" s="109">
        <v>488100</v>
      </c>
      <c r="B3665" s="110" t="s">
        <v>502</v>
      </c>
      <c r="C3665" s="119">
        <v>1365000</v>
      </c>
      <c r="D3665" s="111">
        <v>0</v>
      </c>
    </row>
    <row r="3666" spans="1:4" s="116" customFormat="1" x14ac:dyDescent="0.2">
      <c r="A3666" s="107">
        <v>510000</v>
      </c>
      <c r="B3666" s="112" t="s">
        <v>151</v>
      </c>
      <c r="C3666" s="106">
        <f>C3667+C3675+C3673+0</f>
        <v>691600</v>
      </c>
      <c r="D3666" s="106">
        <f>D3667+D3675+D3673+0</f>
        <v>1940900</v>
      </c>
    </row>
    <row r="3667" spans="1:4" s="116" customFormat="1" x14ac:dyDescent="0.2">
      <c r="A3667" s="107">
        <v>511000</v>
      </c>
      <c r="B3667" s="112" t="s">
        <v>152</v>
      </c>
      <c r="C3667" s="106">
        <f t="shared" ref="C3667" si="999">SUM(C3668:C3672)</f>
        <v>691600</v>
      </c>
      <c r="D3667" s="106">
        <f t="shared" ref="D3667" si="1000">D3668+D3669+D3670+D3672+D3671</f>
        <v>1722600</v>
      </c>
    </row>
    <row r="3668" spans="1:4" s="91" customFormat="1" x14ac:dyDescent="0.2">
      <c r="A3668" s="109">
        <v>511100</v>
      </c>
      <c r="B3668" s="110" t="s">
        <v>153</v>
      </c>
      <c r="C3668" s="119">
        <v>551600</v>
      </c>
      <c r="D3668" s="111">
        <v>169800</v>
      </c>
    </row>
    <row r="3669" spans="1:4" s="91" customFormat="1" ht="40.5" x14ac:dyDescent="0.2">
      <c r="A3669" s="109">
        <v>511200</v>
      </c>
      <c r="B3669" s="110" t="s">
        <v>154</v>
      </c>
      <c r="C3669" s="119">
        <v>0</v>
      </c>
      <c r="D3669" s="111">
        <v>407800</v>
      </c>
    </row>
    <row r="3670" spans="1:4" s="91" customFormat="1" x14ac:dyDescent="0.2">
      <c r="A3670" s="109">
        <v>511300</v>
      </c>
      <c r="B3670" s="110" t="s">
        <v>155</v>
      </c>
      <c r="C3670" s="119">
        <v>140000</v>
      </c>
      <c r="D3670" s="111">
        <v>1137000</v>
      </c>
    </row>
    <row r="3671" spans="1:4" s="91" customFormat="1" x14ac:dyDescent="0.2">
      <c r="A3671" s="109">
        <v>511500</v>
      </c>
      <c r="B3671" s="110" t="s">
        <v>221</v>
      </c>
      <c r="C3671" s="119">
        <v>0</v>
      </c>
      <c r="D3671" s="111">
        <v>3000</v>
      </c>
    </row>
    <row r="3672" spans="1:4" s="91" customFormat="1" x14ac:dyDescent="0.2">
      <c r="A3672" s="109">
        <v>511700</v>
      </c>
      <c r="B3672" s="110" t="s">
        <v>158</v>
      </c>
      <c r="C3672" s="119">
        <v>0</v>
      </c>
      <c r="D3672" s="111">
        <v>5000</v>
      </c>
    </row>
    <row r="3673" spans="1:4" s="116" customFormat="1" x14ac:dyDescent="0.2">
      <c r="A3673" s="153">
        <v>512000</v>
      </c>
      <c r="B3673" s="121" t="s">
        <v>159</v>
      </c>
      <c r="C3673" s="106">
        <f t="shared" ref="C3673" si="1001">C3674</f>
        <v>0</v>
      </c>
      <c r="D3673" s="106">
        <f t="shared" ref="D3673" si="1002">D3674</f>
        <v>7100</v>
      </c>
    </row>
    <row r="3674" spans="1:4" s="91" customFormat="1" x14ac:dyDescent="0.2">
      <c r="A3674" s="117">
        <v>512100</v>
      </c>
      <c r="B3674" s="115" t="s">
        <v>159</v>
      </c>
      <c r="C3674" s="119">
        <v>0</v>
      </c>
      <c r="D3674" s="111">
        <v>7100</v>
      </c>
    </row>
    <row r="3675" spans="1:4" s="116" customFormat="1" ht="40.5" x14ac:dyDescent="0.2">
      <c r="A3675" s="107">
        <v>516000</v>
      </c>
      <c r="B3675" s="112" t="s">
        <v>162</v>
      </c>
      <c r="C3675" s="106">
        <f t="shared" ref="C3675" si="1003">C3676</f>
        <v>0</v>
      </c>
      <c r="D3675" s="106">
        <f t="shared" ref="D3675" si="1004">D3676</f>
        <v>211200</v>
      </c>
    </row>
    <row r="3676" spans="1:4" s="91" customFormat="1" x14ac:dyDescent="0.2">
      <c r="A3676" s="109">
        <v>516100</v>
      </c>
      <c r="B3676" s="110" t="s">
        <v>162</v>
      </c>
      <c r="C3676" s="119">
        <v>0</v>
      </c>
      <c r="D3676" s="111">
        <v>211200</v>
      </c>
    </row>
    <row r="3677" spans="1:4" s="116" customFormat="1" x14ac:dyDescent="0.2">
      <c r="A3677" s="107">
        <v>620000</v>
      </c>
      <c r="B3677" s="112" t="s">
        <v>178</v>
      </c>
      <c r="C3677" s="106">
        <f t="shared" ref="C3677:C3678" si="1005">C3678</f>
        <v>0</v>
      </c>
      <c r="D3677" s="106">
        <f t="shared" ref="D3677:D3678" si="1006">D3678</f>
        <v>900</v>
      </c>
    </row>
    <row r="3678" spans="1:4" s="116" customFormat="1" x14ac:dyDescent="0.2">
      <c r="A3678" s="107">
        <v>621000</v>
      </c>
      <c r="B3678" s="112" t="s">
        <v>119</v>
      </c>
      <c r="C3678" s="106">
        <f t="shared" si="1005"/>
        <v>0</v>
      </c>
      <c r="D3678" s="106">
        <f t="shared" si="1006"/>
        <v>900</v>
      </c>
    </row>
    <row r="3679" spans="1:4" s="91" customFormat="1" x14ac:dyDescent="0.2">
      <c r="A3679" s="117">
        <v>621300</v>
      </c>
      <c r="B3679" s="110" t="s">
        <v>424</v>
      </c>
      <c r="C3679" s="119">
        <v>0</v>
      </c>
      <c r="D3679" s="111">
        <v>900</v>
      </c>
    </row>
    <row r="3680" spans="1:4" s="116" customFormat="1" x14ac:dyDescent="0.2">
      <c r="A3680" s="107">
        <v>630000</v>
      </c>
      <c r="B3680" s="112" t="s">
        <v>190</v>
      </c>
      <c r="C3680" s="106">
        <f t="shared" ref="C3680" si="1007">C3683</f>
        <v>790000</v>
      </c>
      <c r="D3680" s="106">
        <f>D3683+D3681</f>
        <v>190500</v>
      </c>
    </row>
    <row r="3681" spans="1:4" s="116" customFormat="1" x14ac:dyDescent="0.2">
      <c r="A3681" s="107">
        <v>631000</v>
      </c>
      <c r="B3681" s="112" t="s">
        <v>125</v>
      </c>
      <c r="C3681" s="106">
        <f t="shared" ref="C3681" si="1008">+C3682</f>
        <v>0</v>
      </c>
      <c r="D3681" s="106">
        <f t="shared" ref="D3681" si="1009">+D3682</f>
        <v>190500</v>
      </c>
    </row>
    <row r="3682" spans="1:4" s="91" customFormat="1" x14ac:dyDescent="0.2">
      <c r="A3682" s="117">
        <v>631100</v>
      </c>
      <c r="B3682" s="110" t="s">
        <v>192</v>
      </c>
      <c r="C3682" s="119">
        <v>0</v>
      </c>
      <c r="D3682" s="111">
        <v>190500</v>
      </c>
    </row>
    <row r="3683" spans="1:4" s="116" customFormat="1" ht="40.5" x14ac:dyDescent="0.2">
      <c r="A3683" s="107">
        <v>638000</v>
      </c>
      <c r="B3683" s="112" t="s">
        <v>126</v>
      </c>
      <c r="C3683" s="106">
        <f t="shared" ref="C3683" si="1010">C3684</f>
        <v>790000</v>
      </c>
      <c r="D3683" s="106">
        <f t="shared" ref="D3683" si="1011">D3684</f>
        <v>0</v>
      </c>
    </row>
    <row r="3684" spans="1:4" s="91" customFormat="1" x14ac:dyDescent="0.2">
      <c r="A3684" s="109">
        <v>638100</v>
      </c>
      <c r="B3684" s="110" t="s">
        <v>195</v>
      </c>
      <c r="C3684" s="119">
        <v>790000</v>
      </c>
      <c r="D3684" s="111">
        <v>0</v>
      </c>
    </row>
    <row r="3685" spans="1:4" s="163" customFormat="1" x14ac:dyDescent="0.2">
      <c r="A3685" s="154"/>
      <c r="B3685" s="155" t="s">
        <v>229</v>
      </c>
      <c r="C3685" s="149">
        <f>C3638+C3663+C3680+C3666+C3677</f>
        <v>40228600</v>
      </c>
      <c r="D3685" s="149">
        <f>D3638+D3663+D3680+D3666+D3677</f>
        <v>9945800</v>
      </c>
    </row>
    <row r="3686" spans="1:4" s="91" customFormat="1" x14ac:dyDescent="0.2">
      <c r="A3686" s="101"/>
      <c r="B3686" s="105"/>
      <c r="C3686" s="128"/>
      <c r="D3686" s="128"/>
    </row>
    <row r="3687" spans="1:4" s="91" customFormat="1" x14ac:dyDescent="0.2">
      <c r="A3687" s="101"/>
      <c r="B3687" s="105"/>
      <c r="C3687" s="128"/>
      <c r="D3687" s="128"/>
    </row>
    <row r="3688" spans="1:4" s="91" customFormat="1" x14ac:dyDescent="0.2">
      <c r="A3688" s="109" t="s">
        <v>673</v>
      </c>
      <c r="B3688" s="112"/>
      <c r="C3688" s="128"/>
      <c r="D3688" s="128"/>
    </row>
    <row r="3689" spans="1:4" s="91" customFormat="1" x14ac:dyDescent="0.2">
      <c r="A3689" s="109" t="s">
        <v>244</v>
      </c>
      <c r="B3689" s="112"/>
      <c r="C3689" s="128"/>
      <c r="D3689" s="128"/>
    </row>
    <row r="3690" spans="1:4" s="91" customFormat="1" x14ac:dyDescent="0.2">
      <c r="A3690" s="109" t="s">
        <v>377</v>
      </c>
      <c r="B3690" s="112"/>
      <c r="C3690" s="128"/>
      <c r="D3690" s="128"/>
    </row>
    <row r="3691" spans="1:4" s="91" customFormat="1" x14ac:dyDescent="0.2">
      <c r="A3691" s="109" t="s">
        <v>525</v>
      </c>
      <c r="B3691" s="112"/>
      <c r="C3691" s="128"/>
      <c r="D3691" s="128"/>
    </row>
    <row r="3692" spans="1:4" s="91" customFormat="1" x14ac:dyDescent="0.2">
      <c r="A3692" s="109"/>
      <c r="B3692" s="140"/>
      <c r="C3692" s="128"/>
      <c r="D3692" s="128"/>
    </row>
    <row r="3693" spans="1:4" s="116" customFormat="1" x14ac:dyDescent="0.2">
      <c r="A3693" s="107">
        <v>410000</v>
      </c>
      <c r="B3693" s="108" t="s">
        <v>87</v>
      </c>
      <c r="C3693" s="106">
        <f t="shared" ref="C3693" si="1012">C3694+C3699</f>
        <v>811200</v>
      </c>
      <c r="D3693" s="106">
        <f>D3694+D3699</f>
        <v>617300</v>
      </c>
    </row>
    <row r="3694" spans="1:4" s="116" customFormat="1" x14ac:dyDescent="0.2">
      <c r="A3694" s="107">
        <v>411000</v>
      </c>
      <c r="B3694" s="108" t="s">
        <v>200</v>
      </c>
      <c r="C3694" s="106">
        <f t="shared" ref="C3694" si="1013">SUM(C3695:C3698)</f>
        <v>709700</v>
      </c>
      <c r="D3694" s="106">
        <f t="shared" ref="D3694" si="1014">SUM(D3695:D3698)</f>
        <v>83800</v>
      </c>
    </row>
    <row r="3695" spans="1:4" s="91" customFormat="1" x14ac:dyDescent="0.2">
      <c r="A3695" s="109">
        <v>411100</v>
      </c>
      <c r="B3695" s="110" t="s">
        <v>88</v>
      </c>
      <c r="C3695" s="119">
        <v>700000</v>
      </c>
      <c r="D3695" s="111">
        <v>50000</v>
      </c>
    </row>
    <row r="3696" spans="1:4" s="91" customFormat="1" ht="40.5" x14ac:dyDescent="0.2">
      <c r="A3696" s="109">
        <v>411200</v>
      </c>
      <c r="B3696" s="110" t="s">
        <v>213</v>
      </c>
      <c r="C3696" s="119">
        <v>5200.0000000000009</v>
      </c>
      <c r="D3696" s="111">
        <v>19500</v>
      </c>
    </row>
    <row r="3697" spans="1:4" s="91" customFormat="1" ht="40.5" x14ac:dyDescent="0.2">
      <c r="A3697" s="109">
        <v>411300</v>
      </c>
      <c r="B3697" s="110" t="s">
        <v>89</v>
      </c>
      <c r="C3697" s="119">
        <v>4500</v>
      </c>
      <c r="D3697" s="111">
        <v>4200</v>
      </c>
    </row>
    <row r="3698" spans="1:4" s="91" customFormat="1" x14ac:dyDescent="0.2">
      <c r="A3698" s="109">
        <v>411400</v>
      </c>
      <c r="B3698" s="110" t="s">
        <v>90</v>
      </c>
      <c r="C3698" s="119">
        <v>0</v>
      </c>
      <c r="D3698" s="111">
        <v>10100</v>
      </c>
    </row>
    <row r="3699" spans="1:4" s="116" customFormat="1" x14ac:dyDescent="0.2">
      <c r="A3699" s="107">
        <v>412000</v>
      </c>
      <c r="B3699" s="112" t="s">
        <v>205</v>
      </c>
      <c r="C3699" s="106">
        <f>SUM(C3700:C3708)</f>
        <v>101500</v>
      </c>
      <c r="D3699" s="106">
        <f>SUM(D3700:D3708)</f>
        <v>533500</v>
      </c>
    </row>
    <row r="3700" spans="1:4" s="91" customFormat="1" ht="40.5" x14ac:dyDescent="0.2">
      <c r="A3700" s="117">
        <v>412200</v>
      </c>
      <c r="B3700" s="110" t="s">
        <v>214</v>
      </c>
      <c r="C3700" s="119">
        <v>0</v>
      </c>
      <c r="D3700" s="111">
        <v>41600</v>
      </c>
    </row>
    <row r="3701" spans="1:4" s="91" customFormat="1" x14ac:dyDescent="0.2">
      <c r="A3701" s="117">
        <v>412300</v>
      </c>
      <c r="B3701" s="110" t="s">
        <v>92</v>
      </c>
      <c r="C3701" s="119">
        <v>0</v>
      </c>
      <c r="D3701" s="111">
        <v>9600</v>
      </c>
    </row>
    <row r="3702" spans="1:4" s="91" customFormat="1" x14ac:dyDescent="0.2">
      <c r="A3702" s="117">
        <v>412400</v>
      </c>
      <c r="B3702" s="110" t="s">
        <v>93</v>
      </c>
      <c r="C3702" s="119">
        <v>0</v>
      </c>
      <c r="D3702" s="111">
        <v>9000</v>
      </c>
    </row>
    <row r="3703" spans="1:4" s="91" customFormat="1" x14ac:dyDescent="0.2">
      <c r="A3703" s="109">
        <v>412500</v>
      </c>
      <c r="B3703" s="110" t="s">
        <v>94</v>
      </c>
      <c r="C3703" s="119">
        <v>0</v>
      </c>
      <c r="D3703" s="111">
        <v>11000</v>
      </c>
    </row>
    <row r="3704" spans="1:4" s="91" customFormat="1" x14ac:dyDescent="0.2">
      <c r="A3704" s="109">
        <v>412600</v>
      </c>
      <c r="B3704" s="110" t="s">
        <v>215</v>
      </c>
      <c r="C3704" s="119">
        <v>0</v>
      </c>
      <c r="D3704" s="111">
        <v>6500</v>
      </c>
    </row>
    <row r="3705" spans="1:4" s="91" customFormat="1" x14ac:dyDescent="0.2">
      <c r="A3705" s="117">
        <v>412700</v>
      </c>
      <c r="B3705" s="110" t="s">
        <v>202</v>
      </c>
      <c r="C3705" s="119">
        <v>0</v>
      </c>
      <c r="D3705" s="111">
        <v>28300</v>
      </c>
    </row>
    <row r="3706" spans="1:4" s="91" customFormat="1" x14ac:dyDescent="0.2">
      <c r="A3706" s="109">
        <v>412900</v>
      </c>
      <c r="B3706" s="110" t="s">
        <v>294</v>
      </c>
      <c r="C3706" s="119">
        <v>100000</v>
      </c>
      <c r="D3706" s="111">
        <v>0</v>
      </c>
    </row>
    <row r="3707" spans="1:4" s="91" customFormat="1" ht="40.5" x14ac:dyDescent="0.2">
      <c r="A3707" s="109">
        <v>412900</v>
      </c>
      <c r="B3707" s="110" t="s">
        <v>313</v>
      </c>
      <c r="C3707" s="119">
        <v>1500</v>
      </c>
      <c r="D3707" s="111">
        <v>0</v>
      </c>
    </row>
    <row r="3708" spans="1:4" s="91" customFormat="1" x14ac:dyDescent="0.2">
      <c r="A3708" s="109">
        <v>412900</v>
      </c>
      <c r="B3708" s="114" t="s">
        <v>296</v>
      </c>
      <c r="C3708" s="119">
        <v>0</v>
      </c>
      <c r="D3708" s="111">
        <v>427500</v>
      </c>
    </row>
    <row r="3709" spans="1:4" s="116" customFormat="1" x14ac:dyDescent="0.2">
      <c r="A3709" s="107">
        <v>510000</v>
      </c>
      <c r="B3709" s="112" t="s">
        <v>151</v>
      </c>
      <c r="C3709" s="106">
        <f t="shared" ref="C3709" si="1015">C3710</f>
        <v>0</v>
      </c>
      <c r="D3709" s="106">
        <f>D3710</f>
        <v>83700</v>
      </c>
    </row>
    <row r="3710" spans="1:4" s="116" customFormat="1" x14ac:dyDescent="0.2">
      <c r="A3710" s="107">
        <v>511000</v>
      </c>
      <c r="B3710" s="112" t="s">
        <v>152</v>
      </c>
      <c r="C3710" s="106">
        <f t="shared" ref="C3710" si="1016">C3711+C3712</f>
        <v>0</v>
      </c>
      <c r="D3710" s="106">
        <f t="shared" ref="D3710" si="1017">D3711+D3712</f>
        <v>83700</v>
      </c>
    </row>
    <row r="3711" spans="1:4" s="91" customFormat="1" x14ac:dyDescent="0.2">
      <c r="A3711" s="109">
        <v>511300</v>
      </c>
      <c r="B3711" s="110" t="s">
        <v>155</v>
      </c>
      <c r="C3711" s="119">
        <v>0</v>
      </c>
      <c r="D3711" s="111">
        <v>71200</v>
      </c>
    </row>
    <row r="3712" spans="1:4" s="91" customFormat="1" x14ac:dyDescent="0.2">
      <c r="A3712" s="109">
        <v>511700</v>
      </c>
      <c r="B3712" s="110" t="s">
        <v>158</v>
      </c>
      <c r="C3712" s="119">
        <v>0</v>
      </c>
      <c r="D3712" s="111">
        <v>12500</v>
      </c>
    </row>
    <row r="3713" spans="1:4" s="91" customFormat="1" x14ac:dyDescent="0.2">
      <c r="A3713" s="107">
        <v>630000</v>
      </c>
      <c r="B3713" s="112" t="s">
        <v>190</v>
      </c>
      <c r="C3713" s="106">
        <f t="shared" ref="C3713:C3714" si="1018">C3714</f>
        <v>18000</v>
      </c>
      <c r="D3713" s="106">
        <f t="shared" ref="D3713:D3714" si="1019">D3714</f>
        <v>0</v>
      </c>
    </row>
    <row r="3714" spans="1:4" s="91" customFormat="1" ht="40.5" x14ac:dyDescent="0.2">
      <c r="A3714" s="107">
        <v>638000</v>
      </c>
      <c r="B3714" s="112" t="s">
        <v>126</v>
      </c>
      <c r="C3714" s="106">
        <f t="shared" si="1018"/>
        <v>18000</v>
      </c>
      <c r="D3714" s="106">
        <f t="shared" si="1019"/>
        <v>0</v>
      </c>
    </row>
    <row r="3715" spans="1:4" s="91" customFormat="1" x14ac:dyDescent="0.2">
      <c r="A3715" s="109">
        <v>638100</v>
      </c>
      <c r="B3715" s="110" t="s">
        <v>195</v>
      </c>
      <c r="C3715" s="119">
        <v>18000</v>
      </c>
      <c r="D3715" s="111">
        <v>0</v>
      </c>
    </row>
    <row r="3716" spans="1:4" s="163" customFormat="1" x14ac:dyDescent="0.2">
      <c r="A3716" s="154"/>
      <c r="B3716" s="155" t="s">
        <v>229</v>
      </c>
      <c r="C3716" s="149">
        <f>C3693+0+C3713+C3709</f>
        <v>829200</v>
      </c>
      <c r="D3716" s="149">
        <f>D3693+0+D3713+D3709</f>
        <v>701000</v>
      </c>
    </row>
    <row r="3717" spans="1:4" s="91" customFormat="1" x14ac:dyDescent="0.2">
      <c r="A3717" s="101"/>
      <c r="B3717" s="105"/>
      <c r="C3717" s="128"/>
      <c r="D3717" s="128"/>
    </row>
    <row r="3718" spans="1:4" s="91" customFormat="1" x14ac:dyDescent="0.2">
      <c r="A3718" s="101"/>
      <c r="B3718" s="105"/>
      <c r="C3718" s="128"/>
      <c r="D3718" s="128"/>
    </row>
    <row r="3719" spans="1:4" s="91" customFormat="1" x14ac:dyDescent="0.2">
      <c r="A3719" s="109" t="s">
        <v>674</v>
      </c>
      <c r="B3719" s="112"/>
      <c r="C3719" s="128"/>
      <c r="D3719" s="128"/>
    </row>
    <row r="3720" spans="1:4" s="91" customFormat="1" x14ac:dyDescent="0.2">
      <c r="A3720" s="109" t="s">
        <v>244</v>
      </c>
      <c r="B3720" s="112"/>
      <c r="C3720" s="128"/>
      <c r="D3720" s="128"/>
    </row>
    <row r="3721" spans="1:4" s="91" customFormat="1" x14ac:dyDescent="0.2">
      <c r="A3721" s="109" t="s">
        <v>425</v>
      </c>
      <c r="B3721" s="112"/>
      <c r="C3721" s="128"/>
      <c r="D3721" s="128"/>
    </row>
    <row r="3722" spans="1:4" s="91" customFormat="1" x14ac:dyDescent="0.2">
      <c r="A3722" s="109" t="s">
        <v>525</v>
      </c>
      <c r="B3722" s="112"/>
      <c r="C3722" s="128"/>
      <c r="D3722" s="128"/>
    </row>
    <row r="3723" spans="1:4" s="91" customFormat="1" x14ac:dyDescent="0.2">
      <c r="A3723" s="109"/>
      <c r="B3723" s="140"/>
      <c r="C3723" s="128"/>
      <c r="D3723" s="128"/>
    </row>
    <row r="3724" spans="1:4" s="116" customFormat="1" x14ac:dyDescent="0.2">
      <c r="A3724" s="107">
        <v>410000</v>
      </c>
      <c r="B3724" s="108" t="s">
        <v>87</v>
      </c>
      <c r="C3724" s="106">
        <f>C3725+C3728</f>
        <v>437300</v>
      </c>
      <c r="D3724" s="106">
        <f>D3725+D3728</f>
        <v>51600</v>
      </c>
    </row>
    <row r="3725" spans="1:4" s="116" customFormat="1" x14ac:dyDescent="0.2">
      <c r="A3725" s="107">
        <v>411000</v>
      </c>
      <c r="B3725" s="108" t="s">
        <v>200</v>
      </c>
      <c r="C3725" s="106">
        <f>SUM(C3726:C3727)</f>
        <v>334000</v>
      </c>
      <c r="D3725" s="106">
        <f>SUM(D3726:D3727)</f>
        <v>6000</v>
      </c>
    </row>
    <row r="3726" spans="1:4" s="91" customFormat="1" x14ac:dyDescent="0.2">
      <c r="A3726" s="109">
        <v>411100</v>
      </c>
      <c r="B3726" s="110" t="s">
        <v>88</v>
      </c>
      <c r="C3726" s="119">
        <v>330000</v>
      </c>
      <c r="D3726" s="111">
        <v>0</v>
      </c>
    </row>
    <row r="3727" spans="1:4" s="91" customFormat="1" ht="40.5" x14ac:dyDescent="0.2">
      <c r="A3727" s="109">
        <v>411200</v>
      </c>
      <c r="B3727" s="110" t="s">
        <v>213</v>
      </c>
      <c r="C3727" s="119">
        <v>4000</v>
      </c>
      <c r="D3727" s="111">
        <v>6000</v>
      </c>
    </row>
    <row r="3728" spans="1:4" s="116" customFormat="1" x14ac:dyDescent="0.2">
      <c r="A3728" s="107">
        <v>412000</v>
      </c>
      <c r="B3728" s="112" t="s">
        <v>205</v>
      </c>
      <c r="C3728" s="106">
        <f>SUM(C3729:C3736)</f>
        <v>103300</v>
      </c>
      <c r="D3728" s="106">
        <f>SUM(D3729:D3736)</f>
        <v>45600</v>
      </c>
    </row>
    <row r="3729" spans="1:4" s="91" customFormat="1" ht="40.5" x14ac:dyDescent="0.2">
      <c r="A3729" s="109">
        <v>412200</v>
      </c>
      <c r="B3729" s="110" t="s">
        <v>214</v>
      </c>
      <c r="C3729" s="119">
        <v>18000</v>
      </c>
      <c r="D3729" s="111">
        <v>7000</v>
      </c>
    </row>
    <row r="3730" spans="1:4" s="91" customFormat="1" x14ac:dyDescent="0.2">
      <c r="A3730" s="109">
        <v>412300</v>
      </c>
      <c r="B3730" s="110" t="s">
        <v>92</v>
      </c>
      <c r="C3730" s="119">
        <v>3000</v>
      </c>
      <c r="D3730" s="111">
        <v>2000</v>
      </c>
    </row>
    <row r="3731" spans="1:4" s="91" customFormat="1" x14ac:dyDescent="0.2">
      <c r="A3731" s="109">
        <v>412500</v>
      </c>
      <c r="B3731" s="110" t="s">
        <v>94</v>
      </c>
      <c r="C3731" s="119">
        <v>800</v>
      </c>
      <c r="D3731" s="111">
        <v>3000</v>
      </c>
    </row>
    <row r="3732" spans="1:4" s="91" customFormat="1" x14ac:dyDescent="0.2">
      <c r="A3732" s="109">
        <v>412600</v>
      </c>
      <c r="B3732" s="110" t="s">
        <v>215</v>
      </c>
      <c r="C3732" s="119">
        <v>3000</v>
      </c>
      <c r="D3732" s="111">
        <v>9600</v>
      </c>
    </row>
    <row r="3733" spans="1:4" s="91" customFormat="1" x14ac:dyDescent="0.2">
      <c r="A3733" s="109">
        <v>412700</v>
      </c>
      <c r="B3733" s="110" t="s">
        <v>202</v>
      </c>
      <c r="C3733" s="119">
        <v>8000</v>
      </c>
      <c r="D3733" s="111">
        <v>4000</v>
      </c>
    </row>
    <row r="3734" spans="1:4" s="91" customFormat="1" x14ac:dyDescent="0.2">
      <c r="A3734" s="109">
        <v>412900</v>
      </c>
      <c r="B3734" s="114" t="s">
        <v>294</v>
      </c>
      <c r="C3734" s="119">
        <v>69500</v>
      </c>
      <c r="D3734" s="111">
        <v>0</v>
      </c>
    </row>
    <row r="3735" spans="1:4" s="91" customFormat="1" ht="40.5" x14ac:dyDescent="0.2">
      <c r="A3735" s="109">
        <v>412900</v>
      </c>
      <c r="B3735" s="114" t="s">
        <v>312</v>
      </c>
      <c r="C3735" s="119">
        <v>1000</v>
      </c>
      <c r="D3735" s="111">
        <v>0</v>
      </c>
    </row>
    <row r="3736" spans="1:4" s="91" customFormat="1" x14ac:dyDescent="0.2">
      <c r="A3736" s="109">
        <v>412900</v>
      </c>
      <c r="B3736" s="114" t="s">
        <v>296</v>
      </c>
      <c r="C3736" s="119">
        <v>0</v>
      </c>
      <c r="D3736" s="111">
        <v>20000</v>
      </c>
    </row>
    <row r="3737" spans="1:4" s="116" customFormat="1" x14ac:dyDescent="0.2">
      <c r="A3737" s="107">
        <v>510000</v>
      </c>
      <c r="B3737" s="112" t="s">
        <v>151</v>
      </c>
      <c r="C3737" s="106">
        <f t="shared" ref="C3737" si="1020">C3738</f>
        <v>0</v>
      </c>
      <c r="D3737" s="106">
        <f t="shared" ref="D3737" si="1021">D3738</f>
        <v>13400</v>
      </c>
    </row>
    <row r="3738" spans="1:4" s="116" customFormat="1" x14ac:dyDescent="0.2">
      <c r="A3738" s="107">
        <v>511000</v>
      </c>
      <c r="B3738" s="112" t="s">
        <v>152</v>
      </c>
      <c r="C3738" s="106">
        <f>0+C3739+C3740</f>
        <v>0</v>
      </c>
      <c r="D3738" s="106">
        <f>0+D3739+D3740</f>
        <v>13400</v>
      </c>
    </row>
    <row r="3739" spans="1:4" s="91" customFormat="1" x14ac:dyDescent="0.2">
      <c r="A3739" s="109">
        <v>511300</v>
      </c>
      <c r="B3739" s="110" t="s">
        <v>155</v>
      </c>
      <c r="C3739" s="119">
        <v>0</v>
      </c>
      <c r="D3739" s="111">
        <v>8400</v>
      </c>
    </row>
    <row r="3740" spans="1:4" s="91" customFormat="1" x14ac:dyDescent="0.2">
      <c r="A3740" s="109">
        <v>511400</v>
      </c>
      <c r="B3740" s="110" t="s">
        <v>156</v>
      </c>
      <c r="C3740" s="119">
        <v>0</v>
      </c>
      <c r="D3740" s="111">
        <v>5000</v>
      </c>
    </row>
    <row r="3741" spans="1:4" s="163" customFormat="1" x14ac:dyDescent="0.2">
      <c r="A3741" s="154"/>
      <c r="B3741" s="155" t="s">
        <v>229</v>
      </c>
      <c r="C3741" s="149">
        <f>C3724+C3737</f>
        <v>437300</v>
      </c>
      <c r="D3741" s="149">
        <f>D3724+D3737</f>
        <v>65000</v>
      </c>
    </row>
    <row r="3742" spans="1:4" s="91" customFormat="1" x14ac:dyDescent="0.2">
      <c r="A3742" s="101"/>
      <c r="B3742" s="105"/>
      <c r="C3742" s="128"/>
      <c r="D3742" s="128"/>
    </row>
    <row r="3743" spans="1:4" s="91" customFormat="1" x14ac:dyDescent="0.2">
      <c r="A3743" s="101"/>
      <c r="B3743" s="105"/>
      <c r="C3743" s="128"/>
      <c r="D3743" s="128"/>
    </row>
    <row r="3744" spans="1:4" s="91" customFormat="1" x14ac:dyDescent="0.2">
      <c r="A3744" s="109" t="s">
        <v>675</v>
      </c>
      <c r="B3744" s="112"/>
      <c r="C3744" s="128"/>
      <c r="D3744" s="128"/>
    </row>
    <row r="3745" spans="1:4" s="91" customFormat="1" x14ac:dyDescent="0.2">
      <c r="A3745" s="109" t="s">
        <v>244</v>
      </c>
      <c r="B3745" s="112"/>
      <c r="C3745" s="128"/>
      <c r="D3745" s="128"/>
    </row>
    <row r="3746" spans="1:4" s="91" customFormat="1" x14ac:dyDescent="0.2">
      <c r="A3746" s="109" t="s">
        <v>378</v>
      </c>
      <c r="B3746" s="112"/>
      <c r="C3746" s="128"/>
      <c r="D3746" s="128"/>
    </row>
    <row r="3747" spans="1:4" s="91" customFormat="1" x14ac:dyDescent="0.2">
      <c r="A3747" s="109" t="s">
        <v>676</v>
      </c>
      <c r="B3747" s="112"/>
      <c r="C3747" s="128"/>
      <c r="D3747" s="128"/>
    </row>
    <row r="3748" spans="1:4" s="91" customFormat="1" x14ac:dyDescent="0.2">
      <c r="A3748" s="109"/>
      <c r="B3748" s="140"/>
      <c r="C3748" s="128"/>
      <c r="D3748" s="128"/>
    </row>
    <row r="3749" spans="1:4" s="116" customFormat="1" x14ac:dyDescent="0.2">
      <c r="A3749" s="107">
        <v>410000</v>
      </c>
      <c r="B3749" s="108" t="s">
        <v>87</v>
      </c>
      <c r="C3749" s="106">
        <f t="shared" ref="C3749" si="1022">C3750+C3755</f>
        <v>4972400</v>
      </c>
      <c r="D3749" s="106">
        <f t="shared" ref="D3749" si="1023">D3750+D3755</f>
        <v>0</v>
      </c>
    </row>
    <row r="3750" spans="1:4" s="116" customFormat="1" x14ac:dyDescent="0.2">
      <c r="A3750" s="107">
        <v>411000</v>
      </c>
      <c r="B3750" s="108" t="s">
        <v>200</v>
      </c>
      <c r="C3750" s="106">
        <f t="shared" ref="C3750" si="1024">SUM(C3751:C3754)</f>
        <v>4961900</v>
      </c>
      <c r="D3750" s="106">
        <f t="shared" ref="D3750" si="1025">SUM(D3751:D3754)</f>
        <v>0</v>
      </c>
    </row>
    <row r="3751" spans="1:4" s="91" customFormat="1" x14ac:dyDescent="0.2">
      <c r="A3751" s="109">
        <v>411100</v>
      </c>
      <c r="B3751" s="110" t="s">
        <v>88</v>
      </c>
      <c r="C3751" s="119">
        <v>4700000</v>
      </c>
      <c r="D3751" s="119">
        <v>0</v>
      </c>
    </row>
    <row r="3752" spans="1:4" s="91" customFormat="1" ht="40.5" x14ac:dyDescent="0.2">
      <c r="A3752" s="109">
        <v>411200</v>
      </c>
      <c r="B3752" s="110" t="s">
        <v>213</v>
      </c>
      <c r="C3752" s="119">
        <v>65000</v>
      </c>
      <c r="D3752" s="119">
        <v>0</v>
      </c>
    </row>
    <row r="3753" spans="1:4" s="91" customFormat="1" ht="40.5" x14ac:dyDescent="0.2">
      <c r="A3753" s="109">
        <v>411300</v>
      </c>
      <c r="B3753" s="110" t="s">
        <v>89</v>
      </c>
      <c r="C3753" s="119">
        <v>126900</v>
      </c>
      <c r="D3753" s="119">
        <v>0</v>
      </c>
    </row>
    <row r="3754" spans="1:4" s="91" customFormat="1" x14ac:dyDescent="0.2">
      <c r="A3754" s="109">
        <v>411400</v>
      </c>
      <c r="B3754" s="110" t="s">
        <v>90</v>
      </c>
      <c r="C3754" s="119">
        <v>70000</v>
      </c>
      <c r="D3754" s="119">
        <v>0</v>
      </c>
    </row>
    <row r="3755" spans="1:4" s="116" customFormat="1" x14ac:dyDescent="0.2">
      <c r="A3755" s="107">
        <v>412000</v>
      </c>
      <c r="B3755" s="112" t="s">
        <v>205</v>
      </c>
      <c r="C3755" s="106">
        <f t="shared" ref="C3755" si="1026">SUM(C3756:C3756)</f>
        <v>10500</v>
      </c>
      <c r="D3755" s="106">
        <f t="shared" ref="D3755" si="1027">SUM(D3756:D3756)</f>
        <v>0</v>
      </c>
    </row>
    <row r="3756" spans="1:4" s="91" customFormat="1" ht="40.5" x14ac:dyDescent="0.2">
      <c r="A3756" s="109">
        <v>412900</v>
      </c>
      <c r="B3756" s="110" t="s">
        <v>313</v>
      </c>
      <c r="C3756" s="119">
        <v>10500</v>
      </c>
      <c r="D3756" s="119">
        <v>0</v>
      </c>
    </row>
    <row r="3757" spans="1:4" s="116" customFormat="1" x14ac:dyDescent="0.2">
      <c r="A3757" s="107">
        <v>630000</v>
      </c>
      <c r="B3757" s="112" t="s">
        <v>190</v>
      </c>
      <c r="C3757" s="106">
        <f t="shared" ref="C3757:C3758" si="1028">C3758</f>
        <v>80000</v>
      </c>
      <c r="D3757" s="106">
        <f t="shared" ref="D3757" si="1029">D3758</f>
        <v>0</v>
      </c>
    </row>
    <row r="3758" spans="1:4" s="116" customFormat="1" ht="40.5" x14ac:dyDescent="0.2">
      <c r="A3758" s="107">
        <v>638000</v>
      </c>
      <c r="B3758" s="112" t="s">
        <v>126</v>
      </c>
      <c r="C3758" s="106">
        <f t="shared" si="1028"/>
        <v>80000</v>
      </c>
      <c r="D3758" s="106">
        <f t="shared" ref="D3758" si="1030">D3759</f>
        <v>0</v>
      </c>
    </row>
    <row r="3759" spans="1:4" s="91" customFormat="1" x14ac:dyDescent="0.2">
      <c r="A3759" s="109">
        <v>638100</v>
      </c>
      <c r="B3759" s="110" t="s">
        <v>195</v>
      </c>
      <c r="C3759" s="119">
        <v>80000</v>
      </c>
      <c r="D3759" s="119">
        <v>0</v>
      </c>
    </row>
    <row r="3760" spans="1:4" s="163" customFormat="1" x14ac:dyDescent="0.2">
      <c r="A3760" s="154"/>
      <c r="B3760" s="155" t="s">
        <v>229</v>
      </c>
      <c r="C3760" s="149">
        <f>C3749+0+C3757</f>
        <v>5052400</v>
      </c>
      <c r="D3760" s="149">
        <f>D3749+0+D3757</f>
        <v>0</v>
      </c>
    </row>
    <row r="3761" spans="1:4" s="91" customFormat="1" x14ac:dyDescent="0.2">
      <c r="A3761" s="101"/>
      <c r="B3761" s="105"/>
      <c r="C3761" s="128"/>
      <c r="D3761" s="128"/>
    </row>
    <row r="3762" spans="1:4" s="91" customFormat="1" x14ac:dyDescent="0.2">
      <c r="A3762" s="104"/>
      <c r="B3762" s="105"/>
      <c r="C3762" s="111"/>
      <c r="D3762" s="111"/>
    </row>
    <row r="3763" spans="1:4" s="91" customFormat="1" x14ac:dyDescent="0.2">
      <c r="A3763" s="109" t="s">
        <v>677</v>
      </c>
      <c r="B3763" s="112"/>
      <c r="C3763" s="111"/>
      <c r="D3763" s="111"/>
    </row>
    <row r="3764" spans="1:4" s="91" customFormat="1" x14ac:dyDescent="0.2">
      <c r="A3764" s="109" t="s">
        <v>246</v>
      </c>
      <c r="B3764" s="112"/>
      <c r="C3764" s="111"/>
      <c r="D3764" s="111"/>
    </row>
    <row r="3765" spans="1:4" s="91" customFormat="1" x14ac:dyDescent="0.2">
      <c r="A3765" s="109" t="s">
        <v>369</v>
      </c>
      <c r="B3765" s="112"/>
      <c r="C3765" s="111"/>
      <c r="D3765" s="111"/>
    </row>
    <row r="3766" spans="1:4" s="91" customFormat="1" x14ac:dyDescent="0.2">
      <c r="A3766" s="109" t="s">
        <v>525</v>
      </c>
      <c r="B3766" s="112"/>
      <c r="C3766" s="111"/>
      <c r="D3766" s="111"/>
    </row>
    <row r="3767" spans="1:4" s="91" customFormat="1" x14ac:dyDescent="0.2">
      <c r="A3767" s="109"/>
      <c r="B3767" s="140"/>
      <c r="C3767" s="128"/>
      <c r="D3767" s="128"/>
    </row>
    <row r="3768" spans="1:4" s="91" customFormat="1" x14ac:dyDescent="0.2">
      <c r="A3768" s="107">
        <v>410000</v>
      </c>
      <c r="B3768" s="108" t="s">
        <v>87</v>
      </c>
      <c r="C3768" s="106">
        <f>C3769+C3774+C3786+C3788+C3797+0+0</f>
        <v>59544400</v>
      </c>
      <c r="D3768" s="106">
        <f>D3769+D3774+D3786+D3788+D3797+0+0</f>
        <v>0</v>
      </c>
    </row>
    <row r="3769" spans="1:4" s="91" customFormat="1" x14ac:dyDescent="0.2">
      <c r="A3769" s="107">
        <v>411000</v>
      </c>
      <c r="B3769" s="108" t="s">
        <v>200</v>
      </c>
      <c r="C3769" s="106">
        <f t="shared" ref="C3769" si="1031">SUM(C3770:C3773)</f>
        <v>2596000</v>
      </c>
      <c r="D3769" s="106">
        <f t="shared" ref="D3769" si="1032">SUM(D3770:D3773)</f>
        <v>0</v>
      </c>
    </row>
    <row r="3770" spans="1:4" s="91" customFormat="1" x14ac:dyDescent="0.2">
      <c r="A3770" s="109">
        <v>411100</v>
      </c>
      <c r="B3770" s="110" t="s">
        <v>88</v>
      </c>
      <c r="C3770" s="119">
        <v>2400000</v>
      </c>
      <c r="D3770" s="119">
        <v>0</v>
      </c>
    </row>
    <row r="3771" spans="1:4" s="91" customFormat="1" ht="40.5" x14ac:dyDescent="0.2">
      <c r="A3771" s="109">
        <v>411200</v>
      </c>
      <c r="B3771" s="110" t="s">
        <v>213</v>
      </c>
      <c r="C3771" s="119">
        <v>98000</v>
      </c>
      <c r="D3771" s="119">
        <v>0</v>
      </c>
    </row>
    <row r="3772" spans="1:4" s="91" customFormat="1" ht="40.5" x14ac:dyDescent="0.2">
      <c r="A3772" s="109">
        <v>411300</v>
      </c>
      <c r="B3772" s="110" t="s">
        <v>89</v>
      </c>
      <c r="C3772" s="119">
        <v>80000</v>
      </c>
      <c r="D3772" s="119">
        <v>0</v>
      </c>
    </row>
    <row r="3773" spans="1:4" s="91" customFormat="1" x14ac:dyDescent="0.2">
      <c r="A3773" s="109">
        <v>411400</v>
      </c>
      <c r="B3773" s="110" t="s">
        <v>90</v>
      </c>
      <c r="C3773" s="119">
        <v>18000</v>
      </c>
      <c r="D3773" s="119">
        <v>0</v>
      </c>
    </row>
    <row r="3774" spans="1:4" s="91" customFormat="1" x14ac:dyDescent="0.2">
      <c r="A3774" s="107">
        <v>412000</v>
      </c>
      <c r="B3774" s="112" t="s">
        <v>205</v>
      </c>
      <c r="C3774" s="106">
        <f t="shared" ref="C3774" si="1033">SUM(C3775:C3785)</f>
        <v>544300</v>
      </c>
      <c r="D3774" s="106">
        <f t="shared" ref="D3774" si="1034">SUM(D3775:D3785)</f>
        <v>0</v>
      </c>
    </row>
    <row r="3775" spans="1:4" s="91" customFormat="1" ht="40.5" x14ac:dyDescent="0.2">
      <c r="A3775" s="109">
        <v>412200</v>
      </c>
      <c r="B3775" s="110" t="s">
        <v>214</v>
      </c>
      <c r="C3775" s="119">
        <v>53000</v>
      </c>
      <c r="D3775" s="119">
        <v>0</v>
      </c>
    </row>
    <row r="3776" spans="1:4" s="91" customFormat="1" x14ac:dyDescent="0.2">
      <c r="A3776" s="109">
        <v>412300</v>
      </c>
      <c r="B3776" s="110" t="s">
        <v>92</v>
      </c>
      <c r="C3776" s="119">
        <v>41000</v>
      </c>
      <c r="D3776" s="119">
        <v>0</v>
      </c>
    </row>
    <row r="3777" spans="1:4" s="91" customFormat="1" x14ac:dyDescent="0.2">
      <c r="A3777" s="109">
        <v>412500</v>
      </c>
      <c r="B3777" s="110" t="s">
        <v>94</v>
      </c>
      <c r="C3777" s="119">
        <v>14000</v>
      </c>
      <c r="D3777" s="119">
        <v>0</v>
      </c>
    </row>
    <row r="3778" spans="1:4" s="91" customFormat="1" x14ac:dyDescent="0.2">
      <c r="A3778" s="109">
        <v>412600</v>
      </c>
      <c r="B3778" s="110" t="s">
        <v>215</v>
      </c>
      <c r="C3778" s="119">
        <v>45000</v>
      </c>
      <c r="D3778" s="119">
        <v>0</v>
      </c>
    </row>
    <row r="3779" spans="1:4" s="91" customFormat="1" x14ac:dyDescent="0.2">
      <c r="A3779" s="109">
        <v>412700</v>
      </c>
      <c r="B3779" s="110" t="s">
        <v>202</v>
      </c>
      <c r="C3779" s="119">
        <v>130000</v>
      </c>
      <c r="D3779" s="119">
        <v>0</v>
      </c>
    </row>
    <row r="3780" spans="1:4" s="91" customFormat="1" x14ac:dyDescent="0.2">
      <c r="A3780" s="109">
        <v>412900</v>
      </c>
      <c r="B3780" s="110" t="s">
        <v>526</v>
      </c>
      <c r="C3780" s="119">
        <v>1300.0000000000002</v>
      </c>
      <c r="D3780" s="119">
        <v>0</v>
      </c>
    </row>
    <row r="3781" spans="1:4" s="91" customFormat="1" x14ac:dyDescent="0.2">
      <c r="A3781" s="109">
        <v>412900</v>
      </c>
      <c r="B3781" s="110" t="s">
        <v>294</v>
      </c>
      <c r="C3781" s="119">
        <v>200000</v>
      </c>
      <c r="D3781" s="119">
        <v>0</v>
      </c>
    </row>
    <row r="3782" spans="1:4" s="91" customFormat="1" x14ac:dyDescent="0.2">
      <c r="A3782" s="109">
        <v>412900</v>
      </c>
      <c r="B3782" s="114" t="s">
        <v>311</v>
      </c>
      <c r="C3782" s="119">
        <v>4000</v>
      </c>
      <c r="D3782" s="119">
        <v>0</v>
      </c>
    </row>
    <row r="3783" spans="1:4" s="91" customFormat="1" ht="40.5" x14ac:dyDescent="0.2">
      <c r="A3783" s="109">
        <v>412900</v>
      </c>
      <c r="B3783" s="114" t="s">
        <v>313</v>
      </c>
      <c r="C3783" s="119">
        <v>8000</v>
      </c>
      <c r="D3783" s="119">
        <v>0</v>
      </c>
    </row>
    <row r="3784" spans="1:4" s="91" customFormat="1" ht="40.5" x14ac:dyDescent="0.2">
      <c r="A3784" s="109">
        <v>412900</v>
      </c>
      <c r="B3784" s="114" t="s">
        <v>426</v>
      </c>
      <c r="C3784" s="119">
        <v>30000</v>
      </c>
      <c r="D3784" s="119">
        <v>0</v>
      </c>
    </row>
    <row r="3785" spans="1:4" s="91" customFormat="1" x14ac:dyDescent="0.2">
      <c r="A3785" s="109">
        <v>412900</v>
      </c>
      <c r="B3785" s="110" t="s">
        <v>296</v>
      </c>
      <c r="C3785" s="119">
        <v>17999.999999999996</v>
      </c>
      <c r="D3785" s="119">
        <v>0</v>
      </c>
    </row>
    <row r="3786" spans="1:4" s="91" customFormat="1" x14ac:dyDescent="0.2">
      <c r="A3786" s="107">
        <v>414000</v>
      </c>
      <c r="B3786" s="112" t="s">
        <v>104</v>
      </c>
      <c r="C3786" s="106">
        <f>SUM(C3787:C3787)</f>
        <v>1900000</v>
      </c>
      <c r="D3786" s="106">
        <f>SUM(D3787:D3787)</f>
        <v>0</v>
      </c>
    </row>
    <row r="3787" spans="1:4" s="91" customFormat="1" x14ac:dyDescent="0.2">
      <c r="A3787" s="109">
        <v>414100</v>
      </c>
      <c r="B3787" s="110" t="s">
        <v>427</v>
      </c>
      <c r="C3787" s="119">
        <v>1900000</v>
      </c>
      <c r="D3787" s="119">
        <v>0</v>
      </c>
    </row>
    <row r="3788" spans="1:4" s="116" customFormat="1" x14ac:dyDescent="0.2">
      <c r="A3788" s="107">
        <v>415000</v>
      </c>
      <c r="B3788" s="141" t="s">
        <v>50</v>
      </c>
      <c r="C3788" s="106">
        <f>SUM(C3789:C3796)</f>
        <v>48504100</v>
      </c>
      <c r="D3788" s="106">
        <f>SUM(D3789:D3796)</f>
        <v>0</v>
      </c>
    </row>
    <row r="3789" spans="1:4" s="91" customFormat="1" ht="40.5" x14ac:dyDescent="0.2">
      <c r="A3789" s="117">
        <v>415200</v>
      </c>
      <c r="B3789" s="110" t="s">
        <v>265</v>
      </c>
      <c r="C3789" s="119">
        <v>2275000</v>
      </c>
      <c r="D3789" s="119">
        <v>0</v>
      </c>
    </row>
    <row r="3790" spans="1:4" s="91" customFormat="1" ht="40.5" x14ac:dyDescent="0.2">
      <c r="A3790" s="109">
        <v>415200</v>
      </c>
      <c r="B3790" s="110" t="s">
        <v>428</v>
      </c>
      <c r="C3790" s="119">
        <v>30000</v>
      </c>
      <c r="D3790" s="119">
        <v>0</v>
      </c>
    </row>
    <row r="3791" spans="1:4" s="91" customFormat="1" ht="40.5" x14ac:dyDescent="0.2">
      <c r="A3791" s="109">
        <v>415200</v>
      </c>
      <c r="B3791" s="110" t="s">
        <v>678</v>
      </c>
      <c r="C3791" s="119">
        <v>220000</v>
      </c>
      <c r="D3791" s="119">
        <v>0</v>
      </c>
    </row>
    <row r="3792" spans="1:4" s="91" customFormat="1" x14ac:dyDescent="0.2">
      <c r="A3792" s="109">
        <v>415200</v>
      </c>
      <c r="B3792" s="110" t="s">
        <v>341</v>
      </c>
      <c r="C3792" s="119">
        <v>860000</v>
      </c>
      <c r="D3792" s="119">
        <v>0</v>
      </c>
    </row>
    <row r="3793" spans="1:4" s="91" customFormat="1" x14ac:dyDescent="0.2">
      <c r="A3793" s="109">
        <v>415200</v>
      </c>
      <c r="B3793" s="110" t="s">
        <v>264</v>
      </c>
      <c r="C3793" s="119">
        <v>264500</v>
      </c>
      <c r="D3793" s="119">
        <v>0</v>
      </c>
    </row>
    <row r="3794" spans="1:4" s="91" customFormat="1" ht="40.5" x14ac:dyDescent="0.2">
      <c r="A3794" s="109">
        <v>415200</v>
      </c>
      <c r="B3794" s="110" t="s">
        <v>429</v>
      </c>
      <c r="C3794" s="119">
        <v>4158000</v>
      </c>
      <c r="D3794" s="119">
        <v>0</v>
      </c>
    </row>
    <row r="3795" spans="1:4" s="91" customFormat="1" x14ac:dyDescent="0.2">
      <c r="A3795" s="109">
        <v>415200</v>
      </c>
      <c r="B3795" s="110" t="s">
        <v>259</v>
      </c>
      <c r="C3795" s="119">
        <v>39876600</v>
      </c>
      <c r="D3795" s="119">
        <v>0</v>
      </c>
    </row>
    <row r="3796" spans="1:4" s="91" customFormat="1" x14ac:dyDescent="0.2">
      <c r="A3796" s="109">
        <v>415200</v>
      </c>
      <c r="B3796" s="110" t="s">
        <v>260</v>
      </c>
      <c r="C3796" s="119">
        <v>820000</v>
      </c>
      <c r="D3796" s="119">
        <v>0</v>
      </c>
    </row>
    <row r="3797" spans="1:4" s="116" customFormat="1" ht="40.5" x14ac:dyDescent="0.2">
      <c r="A3797" s="107">
        <v>416000</v>
      </c>
      <c r="B3797" s="112" t="s">
        <v>207</v>
      </c>
      <c r="C3797" s="106">
        <f t="shared" ref="C3797" si="1035">SUM(C3798:C3798)</f>
        <v>6000000</v>
      </c>
      <c r="D3797" s="106">
        <f t="shared" ref="D3797" si="1036">SUM(D3798:D3798)</f>
        <v>0</v>
      </c>
    </row>
    <row r="3798" spans="1:4" s="91" customFormat="1" x14ac:dyDescent="0.2">
      <c r="A3798" s="109">
        <v>416300</v>
      </c>
      <c r="B3798" s="110" t="s">
        <v>430</v>
      </c>
      <c r="C3798" s="119">
        <v>6000000</v>
      </c>
      <c r="D3798" s="119">
        <v>0</v>
      </c>
    </row>
    <row r="3799" spans="1:4" s="116" customFormat="1" x14ac:dyDescent="0.2">
      <c r="A3799" s="107">
        <v>480000</v>
      </c>
      <c r="B3799" s="112" t="s">
        <v>147</v>
      </c>
      <c r="C3799" s="106">
        <f>C3800+C3811</f>
        <v>271200300</v>
      </c>
      <c r="D3799" s="106">
        <f>D3800+D3811</f>
        <v>0</v>
      </c>
    </row>
    <row r="3800" spans="1:4" s="91" customFormat="1" x14ac:dyDescent="0.2">
      <c r="A3800" s="107">
        <v>487000</v>
      </c>
      <c r="B3800" s="112" t="s">
        <v>199</v>
      </c>
      <c r="C3800" s="106">
        <f>SUM(C3801:C3810)</f>
        <v>270600300</v>
      </c>
      <c r="D3800" s="106">
        <f>SUM(D3801:D3810)</f>
        <v>0</v>
      </c>
    </row>
    <row r="3801" spans="1:4" s="91" customFormat="1" x14ac:dyDescent="0.2">
      <c r="A3801" s="109">
        <v>487300</v>
      </c>
      <c r="B3801" s="110" t="s">
        <v>679</v>
      </c>
      <c r="C3801" s="119">
        <v>31800000</v>
      </c>
      <c r="D3801" s="119">
        <v>0</v>
      </c>
    </row>
    <row r="3802" spans="1:4" s="91" customFormat="1" ht="40.5" x14ac:dyDescent="0.2">
      <c r="A3802" s="109">
        <v>487300</v>
      </c>
      <c r="B3802" s="110" t="s">
        <v>680</v>
      </c>
      <c r="C3802" s="119">
        <v>11600000</v>
      </c>
      <c r="D3802" s="119">
        <v>0</v>
      </c>
    </row>
    <row r="3803" spans="1:4" s="91" customFormat="1" ht="40.5" x14ac:dyDescent="0.2">
      <c r="A3803" s="117">
        <v>487400</v>
      </c>
      <c r="B3803" s="110" t="s">
        <v>681</v>
      </c>
      <c r="C3803" s="119">
        <v>1200300</v>
      </c>
      <c r="D3803" s="119">
        <v>0</v>
      </c>
    </row>
    <row r="3804" spans="1:4" s="91" customFormat="1" x14ac:dyDescent="0.2">
      <c r="A3804" s="117">
        <v>487400</v>
      </c>
      <c r="B3804" s="110" t="s">
        <v>285</v>
      </c>
      <c r="C3804" s="119">
        <v>800000</v>
      </c>
      <c r="D3804" s="119">
        <v>0</v>
      </c>
    </row>
    <row r="3805" spans="1:4" s="91" customFormat="1" ht="40.5" x14ac:dyDescent="0.2">
      <c r="A3805" s="117">
        <v>487400</v>
      </c>
      <c r="B3805" s="110" t="s">
        <v>286</v>
      </c>
      <c r="C3805" s="119">
        <v>132100000</v>
      </c>
      <c r="D3805" s="119">
        <v>0</v>
      </c>
    </row>
    <row r="3806" spans="1:4" s="91" customFormat="1" x14ac:dyDescent="0.2">
      <c r="A3806" s="117">
        <v>487400</v>
      </c>
      <c r="B3806" s="110" t="s">
        <v>287</v>
      </c>
      <c r="C3806" s="119">
        <v>55600000</v>
      </c>
      <c r="D3806" s="119">
        <v>0</v>
      </c>
    </row>
    <row r="3807" spans="1:4" s="91" customFormat="1" ht="40.5" x14ac:dyDescent="0.2">
      <c r="A3807" s="117">
        <v>487400</v>
      </c>
      <c r="B3807" s="110" t="s">
        <v>431</v>
      </c>
      <c r="C3807" s="119">
        <v>9040000</v>
      </c>
      <c r="D3807" s="119">
        <v>0</v>
      </c>
    </row>
    <row r="3808" spans="1:4" s="91" customFormat="1" ht="40.5" x14ac:dyDescent="0.2">
      <c r="A3808" s="117">
        <v>487400</v>
      </c>
      <c r="B3808" s="110" t="s">
        <v>503</v>
      </c>
      <c r="C3808" s="119">
        <v>460000</v>
      </c>
      <c r="D3808" s="119">
        <v>0</v>
      </c>
    </row>
    <row r="3809" spans="1:4" s="91" customFormat="1" x14ac:dyDescent="0.2">
      <c r="A3809" s="117">
        <v>487400</v>
      </c>
      <c r="B3809" s="110" t="s">
        <v>682</v>
      </c>
      <c r="C3809" s="119">
        <v>28000000</v>
      </c>
      <c r="D3809" s="119">
        <v>0</v>
      </c>
    </row>
    <row r="3810" spans="1:4" s="91" customFormat="1" x14ac:dyDescent="0.2">
      <c r="A3810" s="117">
        <v>487900</v>
      </c>
      <c r="B3810" s="110" t="s">
        <v>683</v>
      </c>
      <c r="C3810" s="119">
        <v>0</v>
      </c>
      <c r="D3810" s="119">
        <v>0</v>
      </c>
    </row>
    <row r="3811" spans="1:4" s="91" customFormat="1" x14ac:dyDescent="0.2">
      <c r="A3811" s="107">
        <v>488000</v>
      </c>
      <c r="B3811" s="112" t="s">
        <v>103</v>
      </c>
      <c r="C3811" s="106">
        <f>0+0+0+C3812</f>
        <v>600000</v>
      </c>
      <c r="D3811" s="106">
        <f>0+0+0+D3812</f>
        <v>0</v>
      </c>
    </row>
    <row r="3812" spans="1:4" s="91" customFormat="1" x14ac:dyDescent="0.2">
      <c r="A3812" s="109">
        <v>488100</v>
      </c>
      <c r="B3812" s="110" t="s">
        <v>683</v>
      </c>
      <c r="C3812" s="119">
        <v>600000</v>
      </c>
      <c r="D3812" s="119">
        <v>0</v>
      </c>
    </row>
    <row r="3813" spans="1:4" s="91" customFormat="1" x14ac:dyDescent="0.2">
      <c r="A3813" s="107">
        <v>510000</v>
      </c>
      <c r="B3813" s="112" t="s">
        <v>151</v>
      </c>
      <c r="C3813" s="106">
        <f t="shared" ref="C3813" si="1037">C3814+C3817</f>
        <v>64012000</v>
      </c>
      <c r="D3813" s="106">
        <f t="shared" ref="D3813" si="1038">D3814+D3817</f>
        <v>0</v>
      </c>
    </row>
    <row r="3814" spans="1:4" s="91" customFormat="1" x14ac:dyDescent="0.2">
      <c r="A3814" s="107">
        <v>511000</v>
      </c>
      <c r="B3814" s="112" t="s">
        <v>152</v>
      </c>
      <c r="C3814" s="106">
        <f t="shared" ref="C3814" si="1039">SUM(C3815:C3816)</f>
        <v>64005000</v>
      </c>
      <c r="D3814" s="106">
        <f t="shared" ref="D3814" si="1040">SUM(D3815:D3816)</f>
        <v>0</v>
      </c>
    </row>
    <row r="3815" spans="1:4" s="91" customFormat="1" x14ac:dyDescent="0.2">
      <c r="A3815" s="117">
        <v>511100</v>
      </c>
      <c r="B3815" s="110" t="s">
        <v>153</v>
      </c>
      <c r="C3815" s="119">
        <v>64000000</v>
      </c>
      <c r="D3815" s="119">
        <v>0</v>
      </c>
    </row>
    <row r="3816" spans="1:4" s="91" customFormat="1" x14ac:dyDescent="0.2">
      <c r="A3816" s="109">
        <v>511300</v>
      </c>
      <c r="B3816" s="110" t="s">
        <v>155</v>
      </c>
      <c r="C3816" s="119">
        <v>5000</v>
      </c>
      <c r="D3816" s="119">
        <v>0</v>
      </c>
    </row>
    <row r="3817" spans="1:4" s="116" customFormat="1" ht="40.5" x14ac:dyDescent="0.2">
      <c r="A3817" s="107">
        <v>516000</v>
      </c>
      <c r="B3817" s="112" t="s">
        <v>162</v>
      </c>
      <c r="C3817" s="106">
        <f t="shared" ref="C3817" si="1041">C3818</f>
        <v>7000</v>
      </c>
      <c r="D3817" s="106">
        <f t="shared" ref="D3817" si="1042">D3818</f>
        <v>0</v>
      </c>
    </row>
    <row r="3818" spans="1:4" s="91" customFormat="1" x14ac:dyDescent="0.2">
      <c r="A3818" s="109">
        <v>516100</v>
      </c>
      <c r="B3818" s="110" t="s">
        <v>162</v>
      </c>
      <c r="C3818" s="119">
        <v>7000</v>
      </c>
      <c r="D3818" s="119">
        <v>0</v>
      </c>
    </row>
    <row r="3819" spans="1:4" s="116" customFormat="1" x14ac:dyDescent="0.2">
      <c r="A3819" s="107">
        <v>610000</v>
      </c>
      <c r="B3819" s="112" t="s">
        <v>170</v>
      </c>
      <c r="C3819" s="106">
        <f>C3820</f>
        <v>120000</v>
      </c>
      <c r="D3819" s="106">
        <f t="shared" ref="D3819:D3820" si="1043">D3820</f>
        <v>0</v>
      </c>
    </row>
    <row r="3820" spans="1:4" s="116" customFormat="1" x14ac:dyDescent="0.2">
      <c r="A3820" s="107">
        <v>611000</v>
      </c>
      <c r="B3820" s="112" t="s">
        <v>114</v>
      </c>
      <c r="C3820" s="106">
        <f t="shared" ref="C3820" si="1044">C3821</f>
        <v>120000</v>
      </c>
      <c r="D3820" s="106">
        <f t="shared" si="1043"/>
        <v>0</v>
      </c>
    </row>
    <row r="3821" spans="1:4" s="91" customFormat="1" x14ac:dyDescent="0.2">
      <c r="A3821" s="109">
        <v>611200</v>
      </c>
      <c r="B3821" s="110" t="s">
        <v>223</v>
      </c>
      <c r="C3821" s="119">
        <v>120000</v>
      </c>
      <c r="D3821" s="119">
        <v>0</v>
      </c>
    </row>
    <row r="3822" spans="1:4" s="116" customFormat="1" x14ac:dyDescent="0.2">
      <c r="A3822" s="107">
        <v>630000</v>
      </c>
      <c r="B3822" s="112" t="s">
        <v>190</v>
      </c>
      <c r="C3822" s="106">
        <f>C3823+C3825</f>
        <v>155000</v>
      </c>
      <c r="D3822" s="106">
        <f>D3823+D3825</f>
        <v>0</v>
      </c>
    </row>
    <row r="3823" spans="1:4" s="116" customFormat="1" x14ac:dyDescent="0.2">
      <c r="A3823" s="107">
        <v>631000</v>
      </c>
      <c r="B3823" s="112" t="s">
        <v>125</v>
      </c>
      <c r="C3823" s="106">
        <f>SUM(C3824:C3824)</f>
        <v>35000</v>
      </c>
      <c r="D3823" s="106">
        <f>SUM(D3824:D3824)</f>
        <v>0</v>
      </c>
    </row>
    <row r="3824" spans="1:4" s="91" customFormat="1" x14ac:dyDescent="0.2">
      <c r="A3824" s="109">
        <v>631100</v>
      </c>
      <c r="B3824" s="110" t="s">
        <v>192</v>
      </c>
      <c r="C3824" s="119">
        <v>35000</v>
      </c>
      <c r="D3824" s="119">
        <v>0</v>
      </c>
    </row>
    <row r="3825" spans="1:4" s="116" customFormat="1" ht="40.5" x14ac:dyDescent="0.2">
      <c r="A3825" s="107">
        <v>638000</v>
      </c>
      <c r="B3825" s="112" t="s">
        <v>126</v>
      </c>
      <c r="C3825" s="106">
        <f>C3826+0</f>
        <v>120000</v>
      </c>
      <c r="D3825" s="106">
        <f t="shared" ref="D3825" si="1045">D3826</f>
        <v>0</v>
      </c>
    </row>
    <row r="3826" spans="1:4" s="91" customFormat="1" x14ac:dyDescent="0.2">
      <c r="A3826" s="109">
        <v>638100</v>
      </c>
      <c r="B3826" s="110" t="s">
        <v>195</v>
      </c>
      <c r="C3826" s="119">
        <v>120000</v>
      </c>
      <c r="D3826" s="119">
        <v>0</v>
      </c>
    </row>
    <row r="3827" spans="1:4" s="91" customFormat="1" x14ac:dyDescent="0.2">
      <c r="A3827" s="150"/>
      <c r="B3827" s="144" t="s">
        <v>229</v>
      </c>
      <c r="C3827" s="148">
        <f>C3768+C3799+C3813+C3822+C3819</f>
        <v>395031700</v>
      </c>
      <c r="D3827" s="148">
        <f>D3768+D3799+D3813+D3822+D3819</f>
        <v>0</v>
      </c>
    </row>
    <row r="3828" spans="1:4" s="164" customFormat="1" x14ac:dyDescent="0.2">
      <c r="A3828" s="104"/>
      <c r="B3828" s="140"/>
      <c r="C3828" s="128"/>
      <c r="D3828" s="128"/>
    </row>
    <row r="3829" spans="1:4" s="164" customFormat="1" x14ac:dyDescent="0.2">
      <c r="A3829" s="104"/>
      <c r="B3829" s="140"/>
      <c r="C3829" s="128"/>
      <c r="D3829" s="128"/>
    </row>
    <row r="3830" spans="1:4" s="164" customFormat="1" x14ac:dyDescent="0.2">
      <c r="A3830" s="109" t="s">
        <v>684</v>
      </c>
      <c r="B3830" s="110"/>
      <c r="C3830" s="128"/>
      <c r="D3830" s="128"/>
    </row>
    <row r="3831" spans="1:4" s="164" customFormat="1" x14ac:dyDescent="0.2">
      <c r="A3831" s="109" t="s">
        <v>246</v>
      </c>
      <c r="B3831" s="110"/>
      <c r="C3831" s="128"/>
      <c r="D3831" s="128"/>
    </row>
    <row r="3832" spans="1:4" s="164" customFormat="1" x14ac:dyDescent="0.2">
      <c r="A3832" s="109" t="s">
        <v>390</v>
      </c>
      <c r="B3832" s="110"/>
      <c r="C3832" s="128"/>
      <c r="D3832" s="128"/>
    </row>
    <row r="3833" spans="1:4" s="164" customFormat="1" x14ac:dyDescent="0.2">
      <c r="A3833" s="109" t="s">
        <v>685</v>
      </c>
      <c r="B3833" s="110"/>
      <c r="C3833" s="128"/>
      <c r="D3833" s="128"/>
    </row>
    <row r="3834" spans="1:4" s="164" customFormat="1" x14ac:dyDescent="0.2">
      <c r="A3834" s="104"/>
      <c r="B3834" s="110"/>
      <c r="C3834" s="128"/>
      <c r="D3834" s="128"/>
    </row>
    <row r="3835" spans="1:4" s="165" customFormat="1" x14ac:dyDescent="0.2">
      <c r="A3835" s="107">
        <v>410000</v>
      </c>
      <c r="B3835" s="108" t="s">
        <v>87</v>
      </c>
      <c r="C3835" s="106">
        <f t="shared" ref="C3835" si="1046">C3836+C3841+C3855</f>
        <v>5848100</v>
      </c>
      <c r="D3835" s="106">
        <f t="shared" ref="D3835" si="1047">D3836+D3841+D3855</f>
        <v>0</v>
      </c>
    </row>
    <row r="3836" spans="1:4" s="165" customFormat="1" x14ac:dyDescent="0.2">
      <c r="A3836" s="107">
        <v>411000</v>
      </c>
      <c r="B3836" s="108" t="s">
        <v>200</v>
      </c>
      <c r="C3836" s="106">
        <f t="shared" ref="C3836" si="1048">SUM(C3837:C3840)</f>
        <v>5153900</v>
      </c>
      <c r="D3836" s="106">
        <f t="shared" ref="D3836" si="1049">SUM(D3837:D3840)</f>
        <v>0</v>
      </c>
    </row>
    <row r="3837" spans="1:4" s="164" customFormat="1" x14ac:dyDescent="0.2">
      <c r="A3837" s="109">
        <v>411100</v>
      </c>
      <c r="B3837" s="110" t="s">
        <v>88</v>
      </c>
      <c r="C3837" s="119">
        <v>4815400</v>
      </c>
      <c r="D3837" s="119">
        <v>0</v>
      </c>
    </row>
    <row r="3838" spans="1:4" s="164" customFormat="1" ht="40.5" x14ac:dyDescent="0.2">
      <c r="A3838" s="109">
        <v>411200</v>
      </c>
      <c r="B3838" s="110" t="s">
        <v>213</v>
      </c>
      <c r="C3838" s="119">
        <v>153500</v>
      </c>
      <c r="D3838" s="119">
        <v>0</v>
      </c>
    </row>
    <row r="3839" spans="1:4" s="164" customFormat="1" ht="40.5" x14ac:dyDescent="0.2">
      <c r="A3839" s="109">
        <v>411300</v>
      </c>
      <c r="B3839" s="110" t="s">
        <v>89</v>
      </c>
      <c r="C3839" s="119">
        <v>133000</v>
      </c>
      <c r="D3839" s="119">
        <v>0</v>
      </c>
    </row>
    <row r="3840" spans="1:4" s="164" customFormat="1" x14ac:dyDescent="0.2">
      <c r="A3840" s="109">
        <v>411400</v>
      </c>
      <c r="B3840" s="110" t="s">
        <v>90</v>
      </c>
      <c r="C3840" s="119">
        <v>52000</v>
      </c>
      <c r="D3840" s="119">
        <v>0</v>
      </c>
    </row>
    <row r="3841" spans="1:4" s="165" customFormat="1" x14ac:dyDescent="0.2">
      <c r="A3841" s="107">
        <v>412000</v>
      </c>
      <c r="B3841" s="112" t="s">
        <v>205</v>
      </c>
      <c r="C3841" s="106">
        <f t="shared" ref="C3841" si="1050">SUM(C3842:C3854)</f>
        <v>686200</v>
      </c>
      <c r="D3841" s="106">
        <f t="shared" ref="D3841" si="1051">SUM(D3842:D3854)</f>
        <v>0</v>
      </c>
    </row>
    <row r="3842" spans="1:4" s="164" customFormat="1" x14ac:dyDescent="0.2">
      <c r="A3842" s="117">
        <v>412100</v>
      </c>
      <c r="B3842" s="110" t="s">
        <v>91</v>
      </c>
      <c r="C3842" s="119">
        <v>17700</v>
      </c>
      <c r="D3842" s="119">
        <v>0</v>
      </c>
    </row>
    <row r="3843" spans="1:4" s="164" customFormat="1" ht="40.5" x14ac:dyDescent="0.2">
      <c r="A3843" s="109">
        <v>412200</v>
      </c>
      <c r="B3843" s="110" t="s">
        <v>214</v>
      </c>
      <c r="C3843" s="119">
        <v>301800</v>
      </c>
      <c r="D3843" s="119">
        <v>0</v>
      </c>
    </row>
    <row r="3844" spans="1:4" s="164" customFormat="1" x14ac:dyDescent="0.2">
      <c r="A3844" s="109">
        <v>412300</v>
      </c>
      <c r="B3844" s="110" t="s">
        <v>92</v>
      </c>
      <c r="C3844" s="119">
        <v>80000</v>
      </c>
      <c r="D3844" s="119">
        <v>0</v>
      </c>
    </row>
    <row r="3845" spans="1:4" s="164" customFormat="1" x14ac:dyDescent="0.2">
      <c r="A3845" s="109">
        <v>412400</v>
      </c>
      <c r="B3845" s="110" t="s">
        <v>93</v>
      </c>
      <c r="C3845" s="119">
        <v>2000</v>
      </c>
      <c r="D3845" s="119">
        <v>0</v>
      </c>
    </row>
    <row r="3846" spans="1:4" s="164" customFormat="1" x14ac:dyDescent="0.2">
      <c r="A3846" s="109">
        <v>412500</v>
      </c>
      <c r="B3846" s="110" t="s">
        <v>94</v>
      </c>
      <c r="C3846" s="119">
        <v>76000</v>
      </c>
      <c r="D3846" s="119">
        <v>0</v>
      </c>
    </row>
    <row r="3847" spans="1:4" s="164" customFormat="1" x14ac:dyDescent="0.2">
      <c r="A3847" s="109">
        <v>412600</v>
      </c>
      <c r="B3847" s="110" t="s">
        <v>215</v>
      </c>
      <c r="C3847" s="119">
        <v>16500</v>
      </c>
      <c r="D3847" s="119">
        <v>0</v>
      </c>
    </row>
    <row r="3848" spans="1:4" s="164" customFormat="1" x14ac:dyDescent="0.2">
      <c r="A3848" s="109">
        <v>412700</v>
      </c>
      <c r="B3848" s="110" t="s">
        <v>202</v>
      </c>
      <c r="C3848" s="119">
        <v>105200</v>
      </c>
      <c r="D3848" s="119">
        <v>0</v>
      </c>
    </row>
    <row r="3849" spans="1:4" s="164" customFormat="1" x14ac:dyDescent="0.2">
      <c r="A3849" s="109">
        <v>412900</v>
      </c>
      <c r="B3849" s="114" t="s">
        <v>526</v>
      </c>
      <c r="C3849" s="119">
        <v>10000</v>
      </c>
      <c r="D3849" s="119">
        <v>0</v>
      </c>
    </row>
    <row r="3850" spans="1:4" s="164" customFormat="1" x14ac:dyDescent="0.2">
      <c r="A3850" s="109">
        <v>412900</v>
      </c>
      <c r="B3850" s="114" t="s">
        <v>294</v>
      </c>
      <c r="C3850" s="119">
        <v>52000</v>
      </c>
      <c r="D3850" s="119">
        <v>0</v>
      </c>
    </row>
    <row r="3851" spans="1:4" s="164" customFormat="1" x14ac:dyDescent="0.2">
      <c r="A3851" s="109">
        <v>412900</v>
      </c>
      <c r="B3851" s="114" t="s">
        <v>311</v>
      </c>
      <c r="C3851" s="119">
        <v>4000</v>
      </c>
      <c r="D3851" s="119">
        <v>0</v>
      </c>
    </row>
    <row r="3852" spans="1:4" s="164" customFormat="1" ht="40.5" x14ac:dyDescent="0.2">
      <c r="A3852" s="109">
        <v>412900</v>
      </c>
      <c r="B3852" s="114" t="s">
        <v>312</v>
      </c>
      <c r="C3852" s="119">
        <v>1500</v>
      </c>
      <c r="D3852" s="119">
        <v>0</v>
      </c>
    </row>
    <row r="3853" spans="1:4" s="164" customFormat="1" ht="40.5" x14ac:dyDescent="0.2">
      <c r="A3853" s="109">
        <v>412900</v>
      </c>
      <c r="B3853" s="114" t="s">
        <v>313</v>
      </c>
      <c r="C3853" s="119">
        <v>9500</v>
      </c>
      <c r="D3853" s="119">
        <v>0</v>
      </c>
    </row>
    <row r="3854" spans="1:4" s="164" customFormat="1" x14ac:dyDescent="0.2">
      <c r="A3854" s="109">
        <v>412900</v>
      </c>
      <c r="B3854" s="114" t="s">
        <v>296</v>
      </c>
      <c r="C3854" s="119">
        <v>10000</v>
      </c>
      <c r="D3854" s="119">
        <v>0</v>
      </c>
    </row>
    <row r="3855" spans="1:4" s="165" customFormat="1" ht="40.5" x14ac:dyDescent="0.2">
      <c r="A3855" s="153">
        <v>418000</v>
      </c>
      <c r="B3855" s="108" t="s">
        <v>209</v>
      </c>
      <c r="C3855" s="106">
        <f t="shared" ref="C3855:D3855" si="1052">C3856</f>
        <v>8000</v>
      </c>
      <c r="D3855" s="106">
        <f t="shared" si="1052"/>
        <v>0</v>
      </c>
    </row>
    <row r="3856" spans="1:4" s="164" customFormat="1" x14ac:dyDescent="0.2">
      <c r="A3856" s="117">
        <v>418400</v>
      </c>
      <c r="B3856" s="114" t="s">
        <v>146</v>
      </c>
      <c r="C3856" s="119">
        <v>8000</v>
      </c>
      <c r="D3856" s="119">
        <v>0</v>
      </c>
    </row>
    <row r="3857" spans="1:4" s="165" customFormat="1" x14ac:dyDescent="0.2">
      <c r="A3857" s="107">
        <v>510000</v>
      </c>
      <c r="B3857" s="112" t="s">
        <v>151</v>
      </c>
      <c r="C3857" s="106">
        <f t="shared" ref="C3857" si="1053">C3858+C3860</f>
        <v>2940000</v>
      </c>
      <c r="D3857" s="106">
        <f t="shared" ref="D3857" si="1054">D3858+D3860</f>
        <v>0</v>
      </c>
    </row>
    <row r="3858" spans="1:4" s="165" customFormat="1" x14ac:dyDescent="0.2">
      <c r="A3858" s="107">
        <v>511000</v>
      </c>
      <c r="B3858" s="112" t="s">
        <v>152</v>
      </c>
      <c r="C3858" s="106">
        <f t="shared" ref="C3858" si="1055">C3859</f>
        <v>100000</v>
      </c>
      <c r="D3858" s="106">
        <f t="shared" ref="D3858" si="1056">D3859</f>
        <v>0</v>
      </c>
    </row>
    <row r="3859" spans="1:4" s="164" customFormat="1" x14ac:dyDescent="0.2">
      <c r="A3859" s="109">
        <v>511300</v>
      </c>
      <c r="B3859" s="110" t="s">
        <v>155</v>
      </c>
      <c r="C3859" s="119">
        <v>100000</v>
      </c>
      <c r="D3859" s="119">
        <v>0</v>
      </c>
    </row>
    <row r="3860" spans="1:4" s="165" customFormat="1" ht="40.5" x14ac:dyDescent="0.2">
      <c r="A3860" s="107">
        <v>516000</v>
      </c>
      <c r="B3860" s="112" t="s">
        <v>162</v>
      </c>
      <c r="C3860" s="106">
        <f t="shared" ref="C3860" si="1057">C3861</f>
        <v>2840000</v>
      </c>
      <c r="D3860" s="106">
        <f t="shared" ref="D3860" si="1058">D3861</f>
        <v>0</v>
      </c>
    </row>
    <row r="3861" spans="1:4" s="164" customFormat="1" x14ac:dyDescent="0.2">
      <c r="A3861" s="109">
        <v>516100</v>
      </c>
      <c r="B3861" s="110" t="s">
        <v>162</v>
      </c>
      <c r="C3861" s="119">
        <v>2840000</v>
      </c>
      <c r="D3861" s="119">
        <v>0</v>
      </c>
    </row>
    <row r="3862" spans="1:4" s="165" customFormat="1" x14ac:dyDescent="0.2">
      <c r="A3862" s="107">
        <v>630000</v>
      </c>
      <c r="B3862" s="112" t="s">
        <v>190</v>
      </c>
      <c r="C3862" s="106">
        <f t="shared" ref="C3862:C3863" si="1059">C3863</f>
        <v>82000</v>
      </c>
      <c r="D3862" s="106">
        <f t="shared" ref="D3862:D3863" si="1060">D3863</f>
        <v>0</v>
      </c>
    </row>
    <row r="3863" spans="1:4" s="165" customFormat="1" ht="40.5" x14ac:dyDescent="0.2">
      <c r="A3863" s="107">
        <v>638000</v>
      </c>
      <c r="B3863" s="112" t="s">
        <v>126</v>
      </c>
      <c r="C3863" s="106">
        <f t="shared" si="1059"/>
        <v>82000</v>
      </c>
      <c r="D3863" s="106">
        <f t="shared" si="1060"/>
        <v>0</v>
      </c>
    </row>
    <row r="3864" spans="1:4" s="164" customFormat="1" x14ac:dyDescent="0.2">
      <c r="A3864" s="109">
        <v>638100</v>
      </c>
      <c r="B3864" s="110" t="s">
        <v>195</v>
      </c>
      <c r="C3864" s="119">
        <v>82000</v>
      </c>
      <c r="D3864" s="119">
        <v>0</v>
      </c>
    </row>
    <row r="3865" spans="1:4" s="166" customFormat="1" x14ac:dyDescent="0.2">
      <c r="A3865" s="124"/>
      <c r="B3865" s="125" t="s">
        <v>229</v>
      </c>
      <c r="C3865" s="126">
        <f t="shared" ref="C3865" si="1061">C3835+C3857+C3862</f>
        <v>8870100</v>
      </c>
      <c r="D3865" s="126">
        <f t="shared" ref="D3865" si="1062">D3835+D3857+D3862</f>
        <v>0</v>
      </c>
    </row>
    <row r="3866" spans="1:4" s="164" customFormat="1" x14ac:dyDescent="0.2">
      <c r="A3866" s="104"/>
      <c r="B3866" s="140"/>
      <c r="C3866" s="128"/>
      <c r="D3866" s="128"/>
    </row>
    <row r="3867" spans="1:4" s="164" customFormat="1" x14ac:dyDescent="0.2">
      <c r="A3867" s="104"/>
      <c r="B3867" s="140"/>
      <c r="C3867" s="128"/>
      <c r="D3867" s="128"/>
    </row>
    <row r="3868" spans="1:4" s="164" customFormat="1" x14ac:dyDescent="0.2">
      <c r="A3868" s="109" t="s">
        <v>686</v>
      </c>
      <c r="B3868" s="110"/>
      <c r="C3868" s="128"/>
      <c r="D3868" s="128"/>
    </row>
    <row r="3869" spans="1:4" s="164" customFormat="1" x14ac:dyDescent="0.2">
      <c r="A3869" s="109" t="s">
        <v>246</v>
      </c>
      <c r="B3869" s="110"/>
      <c r="C3869" s="128"/>
      <c r="D3869" s="128"/>
    </row>
    <row r="3870" spans="1:4" s="164" customFormat="1" x14ac:dyDescent="0.2">
      <c r="A3870" s="109" t="s">
        <v>391</v>
      </c>
      <c r="B3870" s="110"/>
      <c r="C3870" s="128"/>
      <c r="D3870" s="128"/>
    </row>
    <row r="3871" spans="1:4" s="164" customFormat="1" x14ac:dyDescent="0.2">
      <c r="A3871" s="109" t="s">
        <v>525</v>
      </c>
      <c r="B3871" s="110"/>
      <c r="C3871" s="128"/>
      <c r="D3871" s="128"/>
    </row>
    <row r="3872" spans="1:4" s="164" customFormat="1" x14ac:dyDescent="0.2">
      <c r="A3872" s="104"/>
      <c r="B3872" s="110"/>
      <c r="C3872" s="128"/>
      <c r="D3872" s="128"/>
    </row>
    <row r="3873" spans="1:4" s="165" customFormat="1" x14ac:dyDescent="0.2">
      <c r="A3873" s="107">
        <v>410000</v>
      </c>
      <c r="B3873" s="108" t="s">
        <v>87</v>
      </c>
      <c r="C3873" s="106">
        <f t="shared" ref="C3873" si="1063">C3874+C3879</f>
        <v>1277500</v>
      </c>
      <c r="D3873" s="106">
        <f t="shared" ref="D3873" si="1064">D3874+D3879</f>
        <v>0</v>
      </c>
    </row>
    <row r="3874" spans="1:4" s="165" customFormat="1" x14ac:dyDescent="0.2">
      <c r="A3874" s="107">
        <v>411000</v>
      </c>
      <c r="B3874" s="108" t="s">
        <v>200</v>
      </c>
      <c r="C3874" s="106">
        <f t="shared" ref="C3874" si="1065">SUM(C3875:C3878)</f>
        <v>889800</v>
      </c>
      <c r="D3874" s="106">
        <f t="shared" ref="D3874" si="1066">SUM(D3875:D3878)</f>
        <v>0</v>
      </c>
    </row>
    <row r="3875" spans="1:4" s="164" customFormat="1" x14ac:dyDescent="0.2">
      <c r="A3875" s="109">
        <v>411100</v>
      </c>
      <c r="B3875" s="110" t="s">
        <v>88</v>
      </c>
      <c r="C3875" s="119">
        <v>812000</v>
      </c>
      <c r="D3875" s="119">
        <v>0</v>
      </c>
    </row>
    <row r="3876" spans="1:4" s="164" customFormat="1" ht="40.5" x14ac:dyDescent="0.2">
      <c r="A3876" s="109">
        <v>411200</v>
      </c>
      <c r="B3876" s="110" t="s">
        <v>213</v>
      </c>
      <c r="C3876" s="119">
        <v>19700</v>
      </c>
      <c r="D3876" s="119">
        <v>0</v>
      </c>
    </row>
    <row r="3877" spans="1:4" s="164" customFormat="1" ht="40.5" x14ac:dyDescent="0.2">
      <c r="A3877" s="109">
        <v>411300</v>
      </c>
      <c r="B3877" s="110" t="s">
        <v>89</v>
      </c>
      <c r="C3877" s="119">
        <v>43800</v>
      </c>
      <c r="D3877" s="119">
        <v>0</v>
      </c>
    </row>
    <row r="3878" spans="1:4" s="164" customFormat="1" x14ac:dyDescent="0.2">
      <c r="A3878" s="109">
        <v>411400</v>
      </c>
      <c r="B3878" s="110" t="s">
        <v>90</v>
      </c>
      <c r="C3878" s="119">
        <v>14300</v>
      </c>
      <c r="D3878" s="119">
        <v>0</v>
      </c>
    </row>
    <row r="3879" spans="1:4" s="165" customFormat="1" x14ac:dyDescent="0.2">
      <c r="A3879" s="107">
        <v>412000</v>
      </c>
      <c r="B3879" s="112" t="s">
        <v>205</v>
      </c>
      <c r="C3879" s="106">
        <f t="shared" ref="C3879" si="1067">SUM(C3880:C3891)</f>
        <v>387700</v>
      </c>
      <c r="D3879" s="106">
        <f t="shared" ref="D3879" si="1068">SUM(D3880:D3891)</f>
        <v>0</v>
      </c>
    </row>
    <row r="3880" spans="1:4" s="164" customFormat="1" x14ac:dyDescent="0.2">
      <c r="A3880" s="117">
        <v>412100</v>
      </c>
      <c r="B3880" s="110" t="s">
        <v>91</v>
      </c>
      <c r="C3880" s="119">
        <v>12100</v>
      </c>
      <c r="D3880" s="119">
        <v>0</v>
      </c>
    </row>
    <row r="3881" spans="1:4" s="164" customFormat="1" ht="40.5" x14ac:dyDescent="0.2">
      <c r="A3881" s="109">
        <v>412200</v>
      </c>
      <c r="B3881" s="110" t="s">
        <v>214</v>
      </c>
      <c r="C3881" s="119">
        <v>38100</v>
      </c>
      <c r="D3881" s="119">
        <v>0</v>
      </c>
    </row>
    <row r="3882" spans="1:4" s="164" customFormat="1" x14ac:dyDescent="0.2">
      <c r="A3882" s="109">
        <v>412300</v>
      </c>
      <c r="B3882" s="110" t="s">
        <v>92</v>
      </c>
      <c r="C3882" s="119">
        <v>19200</v>
      </c>
      <c r="D3882" s="119">
        <v>0</v>
      </c>
    </row>
    <row r="3883" spans="1:4" s="164" customFormat="1" x14ac:dyDescent="0.2">
      <c r="A3883" s="109">
        <v>412400</v>
      </c>
      <c r="B3883" s="110" t="s">
        <v>93</v>
      </c>
      <c r="C3883" s="119">
        <v>216000</v>
      </c>
      <c r="D3883" s="119">
        <v>0</v>
      </c>
    </row>
    <row r="3884" spans="1:4" s="164" customFormat="1" x14ac:dyDescent="0.2">
      <c r="A3884" s="109">
        <v>412500</v>
      </c>
      <c r="B3884" s="110" t="s">
        <v>94</v>
      </c>
      <c r="C3884" s="119">
        <v>14400</v>
      </c>
      <c r="D3884" s="119">
        <v>0</v>
      </c>
    </row>
    <row r="3885" spans="1:4" s="164" customFormat="1" x14ac:dyDescent="0.2">
      <c r="A3885" s="109">
        <v>412600</v>
      </c>
      <c r="B3885" s="110" t="s">
        <v>215</v>
      </c>
      <c r="C3885" s="119">
        <v>7200</v>
      </c>
      <c r="D3885" s="119">
        <v>0</v>
      </c>
    </row>
    <row r="3886" spans="1:4" s="164" customFormat="1" x14ac:dyDescent="0.2">
      <c r="A3886" s="109">
        <v>412700</v>
      </c>
      <c r="B3886" s="110" t="s">
        <v>202</v>
      </c>
      <c r="C3886" s="119">
        <v>4600</v>
      </c>
      <c r="D3886" s="119">
        <v>0</v>
      </c>
    </row>
    <row r="3887" spans="1:4" s="164" customFormat="1" x14ac:dyDescent="0.2">
      <c r="A3887" s="109">
        <v>412900</v>
      </c>
      <c r="B3887" s="114" t="s">
        <v>526</v>
      </c>
      <c r="C3887" s="119">
        <v>2500</v>
      </c>
      <c r="D3887" s="119">
        <v>0</v>
      </c>
    </row>
    <row r="3888" spans="1:4" s="164" customFormat="1" x14ac:dyDescent="0.2">
      <c r="A3888" s="109">
        <v>412900</v>
      </c>
      <c r="B3888" s="114" t="s">
        <v>294</v>
      </c>
      <c r="C3888" s="119">
        <v>70600</v>
      </c>
      <c r="D3888" s="119">
        <v>0</v>
      </c>
    </row>
    <row r="3889" spans="1:4" s="164" customFormat="1" x14ac:dyDescent="0.2">
      <c r="A3889" s="109">
        <v>412900</v>
      </c>
      <c r="B3889" s="114" t="s">
        <v>311</v>
      </c>
      <c r="C3889" s="119">
        <v>1000</v>
      </c>
      <c r="D3889" s="119">
        <v>0</v>
      </c>
    </row>
    <row r="3890" spans="1:4" s="164" customFormat="1" ht="40.5" x14ac:dyDescent="0.2">
      <c r="A3890" s="109">
        <v>412900</v>
      </c>
      <c r="B3890" s="114" t="s">
        <v>312</v>
      </c>
      <c r="C3890" s="119">
        <v>1500</v>
      </c>
      <c r="D3890" s="119">
        <v>0</v>
      </c>
    </row>
    <row r="3891" spans="1:4" s="164" customFormat="1" x14ac:dyDescent="0.2">
      <c r="A3891" s="109">
        <v>412900</v>
      </c>
      <c r="B3891" s="114" t="s">
        <v>296</v>
      </c>
      <c r="C3891" s="119">
        <v>500</v>
      </c>
      <c r="D3891" s="119">
        <v>0</v>
      </c>
    </row>
    <row r="3892" spans="1:4" s="165" customFormat="1" x14ac:dyDescent="0.2">
      <c r="A3892" s="107">
        <v>510000</v>
      </c>
      <c r="B3892" s="112" t="s">
        <v>151</v>
      </c>
      <c r="C3892" s="106">
        <f t="shared" ref="C3892:C3893" si="1069">C3893</f>
        <v>78200</v>
      </c>
      <c r="D3892" s="106">
        <f t="shared" ref="D3892:D3893" si="1070">D3893</f>
        <v>0</v>
      </c>
    </row>
    <row r="3893" spans="1:4" s="165" customFormat="1" x14ac:dyDescent="0.2">
      <c r="A3893" s="107">
        <v>511000</v>
      </c>
      <c r="B3893" s="112" t="s">
        <v>152</v>
      </c>
      <c r="C3893" s="106">
        <f t="shared" si="1069"/>
        <v>78200</v>
      </c>
      <c r="D3893" s="106">
        <f t="shared" si="1070"/>
        <v>0</v>
      </c>
    </row>
    <row r="3894" spans="1:4" s="164" customFormat="1" x14ac:dyDescent="0.2">
      <c r="A3894" s="109">
        <v>511300</v>
      </c>
      <c r="B3894" s="110" t="s">
        <v>155</v>
      </c>
      <c r="C3894" s="119">
        <v>78200</v>
      </c>
      <c r="D3894" s="119">
        <v>0</v>
      </c>
    </row>
    <row r="3895" spans="1:4" s="165" customFormat="1" x14ac:dyDescent="0.2">
      <c r="A3895" s="107">
        <v>630000</v>
      </c>
      <c r="B3895" s="112" t="s">
        <v>190</v>
      </c>
      <c r="C3895" s="106">
        <f t="shared" ref="C3895:C3896" si="1071">C3896</f>
        <v>76000</v>
      </c>
      <c r="D3895" s="106">
        <f t="shared" ref="D3895:D3896" si="1072">D3896</f>
        <v>0</v>
      </c>
    </row>
    <row r="3896" spans="1:4" s="165" customFormat="1" ht="40.5" x14ac:dyDescent="0.2">
      <c r="A3896" s="107">
        <v>638000</v>
      </c>
      <c r="B3896" s="112" t="s">
        <v>126</v>
      </c>
      <c r="C3896" s="106">
        <f t="shared" si="1071"/>
        <v>76000</v>
      </c>
      <c r="D3896" s="106">
        <f t="shared" si="1072"/>
        <v>0</v>
      </c>
    </row>
    <row r="3897" spans="1:4" s="164" customFormat="1" x14ac:dyDescent="0.2">
      <c r="A3897" s="109">
        <v>638100</v>
      </c>
      <c r="B3897" s="110" t="s">
        <v>195</v>
      </c>
      <c r="C3897" s="119">
        <v>76000</v>
      </c>
      <c r="D3897" s="119">
        <v>0</v>
      </c>
    </row>
    <row r="3898" spans="1:4" s="166" customFormat="1" x14ac:dyDescent="0.2">
      <c r="A3898" s="124"/>
      <c r="B3898" s="125" t="s">
        <v>229</v>
      </c>
      <c r="C3898" s="126">
        <f t="shared" ref="C3898" si="1073">C3873+C3892+C3895</f>
        <v>1431700</v>
      </c>
      <c r="D3898" s="126">
        <f t="shared" ref="D3898" si="1074">D3873+D3892+D3895</f>
        <v>0</v>
      </c>
    </row>
    <row r="3899" spans="1:4" s="164" customFormat="1" x14ac:dyDescent="0.2">
      <c r="A3899" s="104"/>
      <c r="B3899" s="140"/>
      <c r="C3899" s="128"/>
      <c r="D3899" s="128"/>
    </row>
    <row r="3900" spans="1:4" s="164" customFormat="1" x14ac:dyDescent="0.2">
      <c r="A3900" s="104"/>
      <c r="B3900" s="140"/>
      <c r="C3900" s="128"/>
      <c r="D3900" s="128"/>
    </row>
    <row r="3901" spans="1:4" s="164" customFormat="1" x14ac:dyDescent="0.2">
      <c r="A3901" s="109" t="s">
        <v>687</v>
      </c>
      <c r="B3901" s="110"/>
      <c r="C3901" s="128"/>
      <c r="D3901" s="128"/>
    </row>
    <row r="3902" spans="1:4" s="164" customFormat="1" x14ac:dyDescent="0.2">
      <c r="A3902" s="109" t="s">
        <v>246</v>
      </c>
      <c r="B3902" s="110"/>
      <c r="C3902" s="128"/>
      <c r="D3902" s="128"/>
    </row>
    <row r="3903" spans="1:4" s="164" customFormat="1" x14ac:dyDescent="0.2">
      <c r="A3903" s="109" t="s">
        <v>393</v>
      </c>
      <c r="B3903" s="110"/>
      <c r="C3903" s="128"/>
      <c r="D3903" s="128"/>
    </row>
    <row r="3904" spans="1:4" s="164" customFormat="1" x14ac:dyDescent="0.2">
      <c r="A3904" s="109" t="s">
        <v>525</v>
      </c>
      <c r="B3904" s="110"/>
      <c r="C3904" s="128"/>
      <c r="D3904" s="128"/>
    </row>
    <row r="3905" spans="1:4" s="164" customFormat="1" x14ac:dyDescent="0.2">
      <c r="A3905" s="104"/>
      <c r="B3905" s="110"/>
      <c r="C3905" s="128"/>
      <c r="D3905" s="128"/>
    </row>
    <row r="3906" spans="1:4" s="165" customFormat="1" x14ac:dyDescent="0.2">
      <c r="A3906" s="107">
        <v>410000</v>
      </c>
      <c r="B3906" s="108" t="s">
        <v>87</v>
      </c>
      <c r="C3906" s="106">
        <f>C3907+C3912+C3925+0+0</f>
        <v>2763900</v>
      </c>
      <c r="D3906" s="106">
        <f>D3907+D3912+D3925+0+0</f>
        <v>0</v>
      </c>
    </row>
    <row r="3907" spans="1:4" s="165" customFormat="1" x14ac:dyDescent="0.2">
      <c r="A3907" s="107">
        <v>411000</v>
      </c>
      <c r="B3907" s="108" t="s">
        <v>200</v>
      </c>
      <c r="C3907" s="106">
        <f t="shared" ref="C3907" si="1075">SUM(C3908:C3911)</f>
        <v>2348500</v>
      </c>
      <c r="D3907" s="106">
        <f t="shared" ref="D3907" si="1076">SUM(D3908:D3911)</f>
        <v>0</v>
      </c>
    </row>
    <row r="3908" spans="1:4" s="164" customFormat="1" x14ac:dyDescent="0.2">
      <c r="A3908" s="109">
        <v>411100</v>
      </c>
      <c r="B3908" s="110" t="s">
        <v>88</v>
      </c>
      <c r="C3908" s="119">
        <v>2100000</v>
      </c>
      <c r="D3908" s="119">
        <v>0</v>
      </c>
    </row>
    <row r="3909" spans="1:4" s="164" customFormat="1" ht="40.5" x14ac:dyDescent="0.2">
      <c r="A3909" s="109">
        <v>411200</v>
      </c>
      <c r="B3909" s="110" t="s">
        <v>213</v>
      </c>
      <c r="C3909" s="119">
        <v>70000</v>
      </c>
      <c r="D3909" s="119">
        <v>0</v>
      </c>
    </row>
    <row r="3910" spans="1:4" s="164" customFormat="1" ht="40.5" x14ac:dyDescent="0.2">
      <c r="A3910" s="109">
        <v>411300</v>
      </c>
      <c r="B3910" s="110" t="s">
        <v>89</v>
      </c>
      <c r="C3910" s="119">
        <v>155000</v>
      </c>
      <c r="D3910" s="119">
        <v>0</v>
      </c>
    </row>
    <row r="3911" spans="1:4" s="164" customFormat="1" x14ac:dyDescent="0.2">
      <c r="A3911" s="109">
        <v>411400</v>
      </c>
      <c r="B3911" s="110" t="s">
        <v>90</v>
      </c>
      <c r="C3911" s="119">
        <v>23500</v>
      </c>
      <c r="D3911" s="119">
        <v>0</v>
      </c>
    </row>
    <row r="3912" spans="1:4" s="165" customFormat="1" x14ac:dyDescent="0.2">
      <c r="A3912" s="107">
        <v>412000</v>
      </c>
      <c r="B3912" s="112" t="s">
        <v>205</v>
      </c>
      <c r="C3912" s="106">
        <f t="shared" ref="C3912" si="1077">SUM(C3913:C3924)</f>
        <v>405400</v>
      </c>
      <c r="D3912" s="106">
        <f t="shared" ref="D3912" si="1078">SUM(D3913:D3924)</f>
        <v>0</v>
      </c>
    </row>
    <row r="3913" spans="1:4" s="164" customFormat="1" x14ac:dyDescent="0.2">
      <c r="A3913" s="117">
        <v>412100</v>
      </c>
      <c r="B3913" s="110" t="s">
        <v>91</v>
      </c>
      <c r="C3913" s="119">
        <v>2000</v>
      </c>
      <c r="D3913" s="119">
        <v>0</v>
      </c>
    </row>
    <row r="3914" spans="1:4" s="164" customFormat="1" ht="40.5" x14ac:dyDescent="0.2">
      <c r="A3914" s="109">
        <v>412200</v>
      </c>
      <c r="B3914" s="110" t="s">
        <v>214</v>
      </c>
      <c r="C3914" s="119">
        <v>68500</v>
      </c>
      <c r="D3914" s="119">
        <v>0</v>
      </c>
    </row>
    <row r="3915" spans="1:4" s="164" customFormat="1" x14ac:dyDescent="0.2">
      <c r="A3915" s="109">
        <v>412300</v>
      </c>
      <c r="B3915" s="110" t="s">
        <v>92</v>
      </c>
      <c r="C3915" s="119">
        <v>56000</v>
      </c>
      <c r="D3915" s="119">
        <v>0</v>
      </c>
    </row>
    <row r="3916" spans="1:4" s="164" customFormat="1" x14ac:dyDescent="0.2">
      <c r="A3916" s="109">
        <v>412500</v>
      </c>
      <c r="B3916" s="110" t="s">
        <v>94</v>
      </c>
      <c r="C3916" s="119">
        <v>31200</v>
      </c>
      <c r="D3916" s="119">
        <v>0</v>
      </c>
    </row>
    <row r="3917" spans="1:4" s="164" customFormat="1" x14ac:dyDescent="0.2">
      <c r="A3917" s="109">
        <v>412600</v>
      </c>
      <c r="B3917" s="110" t="s">
        <v>215</v>
      </c>
      <c r="C3917" s="119">
        <v>23000</v>
      </c>
      <c r="D3917" s="119">
        <v>0</v>
      </c>
    </row>
    <row r="3918" spans="1:4" s="164" customFormat="1" x14ac:dyDescent="0.2">
      <c r="A3918" s="109">
        <v>412700</v>
      </c>
      <c r="B3918" s="110" t="s">
        <v>202</v>
      </c>
      <c r="C3918" s="119">
        <v>158000</v>
      </c>
      <c r="D3918" s="119">
        <v>0</v>
      </c>
    </row>
    <row r="3919" spans="1:4" s="164" customFormat="1" x14ac:dyDescent="0.2">
      <c r="A3919" s="109">
        <v>412900</v>
      </c>
      <c r="B3919" s="114" t="s">
        <v>526</v>
      </c>
      <c r="C3919" s="119">
        <v>5000</v>
      </c>
      <c r="D3919" s="119">
        <v>0</v>
      </c>
    </row>
    <row r="3920" spans="1:4" s="164" customFormat="1" x14ac:dyDescent="0.2">
      <c r="A3920" s="109">
        <v>412900</v>
      </c>
      <c r="B3920" s="114" t="s">
        <v>294</v>
      </c>
      <c r="C3920" s="119">
        <v>39000</v>
      </c>
      <c r="D3920" s="119">
        <v>0</v>
      </c>
    </row>
    <row r="3921" spans="1:4" s="164" customFormat="1" x14ac:dyDescent="0.2">
      <c r="A3921" s="109">
        <v>412900</v>
      </c>
      <c r="B3921" s="114" t="s">
        <v>311</v>
      </c>
      <c r="C3921" s="119">
        <v>2500</v>
      </c>
      <c r="D3921" s="119">
        <v>0</v>
      </c>
    </row>
    <row r="3922" spans="1:4" s="164" customFormat="1" ht="40.5" x14ac:dyDescent="0.2">
      <c r="A3922" s="109">
        <v>412900</v>
      </c>
      <c r="B3922" s="114" t="s">
        <v>312</v>
      </c>
      <c r="C3922" s="119">
        <v>9200</v>
      </c>
      <c r="D3922" s="119">
        <v>0</v>
      </c>
    </row>
    <row r="3923" spans="1:4" s="164" customFormat="1" ht="40.5" x14ac:dyDescent="0.2">
      <c r="A3923" s="109">
        <v>412900</v>
      </c>
      <c r="B3923" s="114" t="s">
        <v>313</v>
      </c>
      <c r="C3923" s="119">
        <v>4000</v>
      </c>
      <c r="D3923" s="119">
        <v>0</v>
      </c>
    </row>
    <row r="3924" spans="1:4" s="164" customFormat="1" x14ac:dyDescent="0.2">
      <c r="A3924" s="109">
        <v>412900</v>
      </c>
      <c r="B3924" s="114" t="s">
        <v>296</v>
      </c>
      <c r="C3924" s="119">
        <v>7000</v>
      </c>
      <c r="D3924" s="119">
        <v>0</v>
      </c>
    </row>
    <row r="3925" spans="1:4" s="165" customFormat="1" ht="40.5" x14ac:dyDescent="0.2">
      <c r="A3925" s="107">
        <v>418000</v>
      </c>
      <c r="B3925" s="112" t="s">
        <v>209</v>
      </c>
      <c r="C3925" s="106">
        <f t="shared" ref="C3925" si="1079">C3926</f>
        <v>10000</v>
      </c>
      <c r="D3925" s="106">
        <f t="shared" ref="D3925" si="1080">D3926</f>
        <v>0</v>
      </c>
    </row>
    <row r="3926" spans="1:4" s="164" customFormat="1" x14ac:dyDescent="0.2">
      <c r="A3926" s="109">
        <v>418400</v>
      </c>
      <c r="B3926" s="110" t="s">
        <v>146</v>
      </c>
      <c r="C3926" s="119">
        <v>10000</v>
      </c>
      <c r="D3926" s="119">
        <v>0</v>
      </c>
    </row>
    <row r="3927" spans="1:4" s="165" customFormat="1" x14ac:dyDescent="0.2">
      <c r="A3927" s="107">
        <v>480000</v>
      </c>
      <c r="B3927" s="112" t="s">
        <v>147</v>
      </c>
      <c r="C3927" s="106">
        <f t="shared" ref="C3927:C3928" si="1081">C3928</f>
        <v>1000</v>
      </c>
      <c r="D3927" s="106">
        <f t="shared" ref="D3927:D3928" si="1082">D3928</f>
        <v>0</v>
      </c>
    </row>
    <row r="3928" spans="1:4" s="165" customFormat="1" x14ac:dyDescent="0.2">
      <c r="A3928" s="107">
        <v>488000</v>
      </c>
      <c r="B3928" s="112" t="s">
        <v>103</v>
      </c>
      <c r="C3928" s="106">
        <f t="shared" si="1081"/>
        <v>1000</v>
      </c>
      <c r="D3928" s="106">
        <f t="shared" si="1082"/>
        <v>0</v>
      </c>
    </row>
    <row r="3929" spans="1:4" s="164" customFormat="1" x14ac:dyDescent="0.2">
      <c r="A3929" s="109">
        <v>488100</v>
      </c>
      <c r="B3929" s="110" t="s">
        <v>103</v>
      </c>
      <c r="C3929" s="119">
        <v>1000</v>
      </c>
      <c r="D3929" s="119">
        <v>0</v>
      </c>
    </row>
    <row r="3930" spans="1:4" s="165" customFormat="1" x14ac:dyDescent="0.2">
      <c r="A3930" s="107">
        <v>510000</v>
      </c>
      <c r="B3930" s="112" t="s">
        <v>151</v>
      </c>
      <c r="C3930" s="106">
        <f t="shared" ref="C3930" si="1083">C3931+C3933+C3935</f>
        <v>409000</v>
      </c>
      <c r="D3930" s="106">
        <f t="shared" ref="D3930" si="1084">D3931+D3933+D3935</f>
        <v>0</v>
      </c>
    </row>
    <row r="3931" spans="1:4" s="165" customFormat="1" x14ac:dyDescent="0.2">
      <c r="A3931" s="107">
        <v>511000</v>
      </c>
      <c r="B3931" s="112" t="s">
        <v>152</v>
      </c>
      <c r="C3931" s="106">
        <f t="shared" ref="C3931" si="1085">C3932</f>
        <v>195000</v>
      </c>
      <c r="D3931" s="106">
        <f t="shared" ref="D3931" si="1086">D3932</f>
        <v>0</v>
      </c>
    </row>
    <row r="3932" spans="1:4" s="164" customFormat="1" x14ac:dyDescent="0.2">
      <c r="A3932" s="109">
        <v>511300</v>
      </c>
      <c r="B3932" s="110" t="s">
        <v>155</v>
      </c>
      <c r="C3932" s="119">
        <v>195000</v>
      </c>
      <c r="D3932" s="119">
        <v>0</v>
      </c>
    </row>
    <row r="3933" spans="1:4" s="165" customFormat="1" ht="40.5" x14ac:dyDescent="0.2">
      <c r="A3933" s="107">
        <v>516000</v>
      </c>
      <c r="B3933" s="112" t="s">
        <v>162</v>
      </c>
      <c r="C3933" s="106">
        <f t="shared" ref="C3933" si="1087">C3934</f>
        <v>164000</v>
      </c>
      <c r="D3933" s="106">
        <f t="shared" ref="D3933" si="1088">D3934</f>
        <v>0</v>
      </c>
    </row>
    <row r="3934" spans="1:4" s="164" customFormat="1" x14ac:dyDescent="0.2">
      <c r="A3934" s="109">
        <v>516100</v>
      </c>
      <c r="B3934" s="110" t="s">
        <v>162</v>
      </c>
      <c r="C3934" s="119">
        <v>164000</v>
      </c>
      <c r="D3934" s="119">
        <v>0</v>
      </c>
    </row>
    <row r="3935" spans="1:4" s="165" customFormat="1" ht="40.5" x14ac:dyDescent="0.2">
      <c r="A3935" s="122">
        <v>518000</v>
      </c>
      <c r="B3935" s="112" t="s">
        <v>163</v>
      </c>
      <c r="C3935" s="106">
        <f t="shared" ref="C3935" si="1089">C3936</f>
        <v>50000</v>
      </c>
      <c r="D3935" s="106">
        <f t="shared" ref="D3935" si="1090">D3936</f>
        <v>0</v>
      </c>
    </row>
    <row r="3936" spans="1:4" s="164" customFormat="1" x14ac:dyDescent="0.2">
      <c r="A3936" s="113">
        <v>518100</v>
      </c>
      <c r="B3936" s="110" t="s">
        <v>163</v>
      </c>
      <c r="C3936" s="119">
        <v>50000</v>
      </c>
      <c r="D3936" s="119">
        <v>0</v>
      </c>
    </row>
    <row r="3937" spans="1:4" s="165" customFormat="1" x14ac:dyDescent="0.2">
      <c r="A3937" s="107">
        <v>630000</v>
      </c>
      <c r="B3937" s="112" t="s">
        <v>190</v>
      </c>
      <c r="C3937" s="106">
        <f t="shared" ref="C3937" si="1091">C3940+C3938</f>
        <v>125000</v>
      </c>
      <c r="D3937" s="106">
        <f t="shared" ref="D3937" si="1092">D3940+D3938</f>
        <v>0</v>
      </c>
    </row>
    <row r="3938" spans="1:4" s="165" customFormat="1" x14ac:dyDescent="0.2">
      <c r="A3938" s="107">
        <v>631000</v>
      </c>
      <c r="B3938" s="112" t="s">
        <v>125</v>
      </c>
      <c r="C3938" s="106">
        <f t="shared" ref="C3938" si="1093">C3939</f>
        <v>5000</v>
      </c>
      <c r="D3938" s="106">
        <f t="shared" ref="D3938" si="1094">D3939</f>
        <v>0</v>
      </c>
    </row>
    <row r="3939" spans="1:4" s="164" customFormat="1" x14ac:dyDescent="0.2">
      <c r="A3939" s="109">
        <v>631900</v>
      </c>
      <c r="B3939" s="110" t="s">
        <v>328</v>
      </c>
      <c r="C3939" s="119">
        <v>5000</v>
      </c>
      <c r="D3939" s="119">
        <v>0</v>
      </c>
    </row>
    <row r="3940" spans="1:4" s="165" customFormat="1" ht="40.5" x14ac:dyDescent="0.2">
      <c r="A3940" s="107">
        <v>638000</v>
      </c>
      <c r="B3940" s="112" t="s">
        <v>126</v>
      </c>
      <c r="C3940" s="106">
        <f t="shared" ref="C3940" si="1095">C3941</f>
        <v>120000</v>
      </c>
      <c r="D3940" s="106">
        <f t="shared" ref="D3940" si="1096">D3941</f>
        <v>0</v>
      </c>
    </row>
    <row r="3941" spans="1:4" s="164" customFormat="1" x14ac:dyDescent="0.2">
      <c r="A3941" s="109">
        <v>638100</v>
      </c>
      <c r="B3941" s="110" t="s">
        <v>195</v>
      </c>
      <c r="C3941" s="119">
        <v>120000</v>
      </c>
      <c r="D3941" s="119">
        <v>0</v>
      </c>
    </row>
    <row r="3942" spans="1:4" s="164" customFormat="1" x14ac:dyDescent="0.2">
      <c r="A3942" s="150"/>
      <c r="B3942" s="144" t="s">
        <v>229</v>
      </c>
      <c r="C3942" s="148">
        <f>C3906+C3930+C3937+C3927</f>
        <v>3298900</v>
      </c>
      <c r="D3942" s="148">
        <f>D3906+D3930+D3937+D3927</f>
        <v>0</v>
      </c>
    </row>
    <row r="3943" spans="1:4" s="164" customFormat="1" x14ac:dyDescent="0.2">
      <c r="A3943" s="104"/>
      <c r="B3943" s="140"/>
      <c r="C3943" s="128"/>
      <c r="D3943" s="128"/>
    </row>
    <row r="3944" spans="1:4" s="164" customFormat="1" x14ac:dyDescent="0.2">
      <c r="A3944" s="104"/>
      <c r="B3944" s="140"/>
      <c r="C3944" s="128"/>
      <c r="D3944" s="128"/>
    </row>
    <row r="3945" spans="1:4" s="164" customFormat="1" x14ac:dyDescent="0.2">
      <c r="A3945" s="109" t="s">
        <v>688</v>
      </c>
      <c r="B3945" s="110"/>
      <c r="C3945" s="128"/>
      <c r="D3945" s="128"/>
    </row>
    <row r="3946" spans="1:4" s="164" customFormat="1" x14ac:dyDescent="0.2">
      <c r="A3946" s="109" t="s">
        <v>246</v>
      </c>
      <c r="B3946" s="110"/>
      <c r="C3946" s="128"/>
      <c r="D3946" s="128"/>
    </row>
    <row r="3947" spans="1:4" s="164" customFormat="1" x14ac:dyDescent="0.2">
      <c r="A3947" s="109" t="s">
        <v>394</v>
      </c>
      <c r="B3947" s="110"/>
      <c r="C3947" s="128"/>
      <c r="D3947" s="128"/>
    </row>
    <row r="3948" spans="1:4" s="164" customFormat="1" x14ac:dyDescent="0.2">
      <c r="A3948" s="109" t="s">
        <v>525</v>
      </c>
      <c r="B3948" s="110"/>
      <c r="C3948" s="128"/>
      <c r="D3948" s="128"/>
    </row>
    <row r="3949" spans="1:4" s="164" customFormat="1" x14ac:dyDescent="0.2">
      <c r="A3949" s="104"/>
      <c r="B3949" s="110"/>
      <c r="C3949" s="128"/>
      <c r="D3949" s="128"/>
    </row>
    <row r="3950" spans="1:4" s="165" customFormat="1" x14ac:dyDescent="0.2">
      <c r="A3950" s="107">
        <v>410000</v>
      </c>
      <c r="B3950" s="108" t="s">
        <v>87</v>
      </c>
      <c r="C3950" s="106">
        <f t="shared" ref="C3950" si="1097">C3951+C3956+C3969</f>
        <v>5687500</v>
      </c>
      <c r="D3950" s="106">
        <f>D3951+D3956+D3969</f>
        <v>0</v>
      </c>
    </row>
    <row r="3951" spans="1:4" s="165" customFormat="1" x14ac:dyDescent="0.2">
      <c r="A3951" s="107">
        <v>411000</v>
      </c>
      <c r="B3951" s="108" t="s">
        <v>200</v>
      </c>
      <c r="C3951" s="106">
        <f t="shared" ref="C3951" si="1098">SUM(C3952:C3955)</f>
        <v>4839100</v>
      </c>
      <c r="D3951" s="106">
        <f>SUM(D3952:D3955)</f>
        <v>0</v>
      </c>
    </row>
    <row r="3952" spans="1:4" s="164" customFormat="1" x14ac:dyDescent="0.2">
      <c r="A3952" s="109">
        <v>411100</v>
      </c>
      <c r="B3952" s="110" t="s">
        <v>88</v>
      </c>
      <c r="C3952" s="119">
        <v>4600000</v>
      </c>
      <c r="D3952" s="119">
        <v>0</v>
      </c>
    </row>
    <row r="3953" spans="1:4" s="164" customFormat="1" ht="40.5" x14ac:dyDescent="0.2">
      <c r="A3953" s="109">
        <v>411200</v>
      </c>
      <c r="B3953" s="110" t="s">
        <v>213</v>
      </c>
      <c r="C3953" s="119">
        <v>74100</v>
      </c>
      <c r="D3953" s="119">
        <v>0</v>
      </c>
    </row>
    <row r="3954" spans="1:4" s="164" customFormat="1" ht="40.5" x14ac:dyDescent="0.2">
      <c r="A3954" s="117">
        <v>411300</v>
      </c>
      <c r="B3954" s="110" t="s">
        <v>89</v>
      </c>
      <c r="C3954" s="119">
        <v>120000</v>
      </c>
      <c r="D3954" s="119">
        <v>0</v>
      </c>
    </row>
    <row r="3955" spans="1:4" s="164" customFormat="1" x14ac:dyDescent="0.2">
      <c r="A3955" s="109">
        <v>411400</v>
      </c>
      <c r="B3955" s="110" t="s">
        <v>90</v>
      </c>
      <c r="C3955" s="119">
        <v>45000</v>
      </c>
      <c r="D3955" s="119">
        <v>0</v>
      </c>
    </row>
    <row r="3956" spans="1:4" s="165" customFormat="1" x14ac:dyDescent="0.2">
      <c r="A3956" s="107">
        <v>412000</v>
      </c>
      <c r="B3956" s="112" t="s">
        <v>205</v>
      </c>
      <c r="C3956" s="106">
        <f t="shared" ref="C3956" si="1099">SUM(C3957:C3968)</f>
        <v>846400</v>
      </c>
      <c r="D3956" s="106">
        <f>SUM(D3957:D3968)</f>
        <v>0</v>
      </c>
    </row>
    <row r="3957" spans="1:4" s="164" customFormat="1" ht="40.5" x14ac:dyDescent="0.2">
      <c r="A3957" s="109">
        <v>412200</v>
      </c>
      <c r="B3957" s="110" t="s">
        <v>214</v>
      </c>
      <c r="C3957" s="119">
        <v>350000</v>
      </c>
      <c r="D3957" s="119">
        <v>0</v>
      </c>
    </row>
    <row r="3958" spans="1:4" s="164" customFormat="1" x14ac:dyDescent="0.2">
      <c r="A3958" s="109">
        <v>412300</v>
      </c>
      <c r="B3958" s="110" t="s">
        <v>92</v>
      </c>
      <c r="C3958" s="119">
        <v>51500</v>
      </c>
      <c r="D3958" s="119">
        <v>0</v>
      </c>
    </row>
    <row r="3959" spans="1:4" s="164" customFormat="1" x14ac:dyDescent="0.2">
      <c r="A3959" s="109">
        <v>412400</v>
      </c>
      <c r="B3959" s="110" t="s">
        <v>93</v>
      </c>
      <c r="C3959" s="119">
        <v>136700</v>
      </c>
      <c r="D3959" s="119">
        <v>0</v>
      </c>
    </row>
    <row r="3960" spans="1:4" s="164" customFormat="1" x14ac:dyDescent="0.2">
      <c r="A3960" s="109">
        <v>412500</v>
      </c>
      <c r="B3960" s="110" t="s">
        <v>94</v>
      </c>
      <c r="C3960" s="119">
        <v>43000</v>
      </c>
      <c r="D3960" s="119">
        <v>0</v>
      </c>
    </row>
    <row r="3961" spans="1:4" s="164" customFormat="1" x14ac:dyDescent="0.2">
      <c r="A3961" s="109">
        <v>412600</v>
      </c>
      <c r="B3961" s="110" t="s">
        <v>215</v>
      </c>
      <c r="C3961" s="119">
        <v>42000</v>
      </c>
      <c r="D3961" s="119">
        <v>0</v>
      </c>
    </row>
    <row r="3962" spans="1:4" s="164" customFormat="1" x14ac:dyDescent="0.2">
      <c r="A3962" s="109">
        <v>412700</v>
      </c>
      <c r="B3962" s="110" t="s">
        <v>202</v>
      </c>
      <c r="C3962" s="119">
        <v>37200</v>
      </c>
      <c r="D3962" s="119">
        <v>0</v>
      </c>
    </row>
    <row r="3963" spans="1:4" s="164" customFormat="1" ht="40.5" x14ac:dyDescent="0.2">
      <c r="A3963" s="109">
        <v>412800</v>
      </c>
      <c r="B3963" s="110" t="s">
        <v>216</v>
      </c>
      <c r="C3963" s="119">
        <v>10500</v>
      </c>
      <c r="D3963" s="119">
        <v>0</v>
      </c>
    </row>
    <row r="3964" spans="1:4" s="164" customFormat="1" x14ac:dyDescent="0.2">
      <c r="A3964" s="109">
        <v>412900</v>
      </c>
      <c r="B3964" s="114" t="s">
        <v>526</v>
      </c>
      <c r="C3964" s="119">
        <v>20000</v>
      </c>
      <c r="D3964" s="119">
        <v>0</v>
      </c>
    </row>
    <row r="3965" spans="1:4" s="164" customFormat="1" x14ac:dyDescent="0.2">
      <c r="A3965" s="109">
        <v>412900</v>
      </c>
      <c r="B3965" s="114" t="s">
        <v>294</v>
      </c>
      <c r="C3965" s="119">
        <v>80000</v>
      </c>
      <c r="D3965" s="119">
        <v>0</v>
      </c>
    </row>
    <row r="3966" spans="1:4" s="164" customFormat="1" x14ac:dyDescent="0.2">
      <c r="A3966" s="109">
        <v>412900</v>
      </c>
      <c r="B3966" s="114" t="s">
        <v>311</v>
      </c>
      <c r="C3966" s="119">
        <v>4000</v>
      </c>
      <c r="D3966" s="119">
        <v>0</v>
      </c>
    </row>
    <row r="3967" spans="1:4" s="164" customFormat="1" ht="40.5" x14ac:dyDescent="0.2">
      <c r="A3967" s="109">
        <v>412900</v>
      </c>
      <c r="B3967" s="114" t="s">
        <v>312</v>
      </c>
      <c r="C3967" s="119">
        <v>4800</v>
      </c>
      <c r="D3967" s="119">
        <v>0</v>
      </c>
    </row>
    <row r="3968" spans="1:4" s="164" customFormat="1" x14ac:dyDescent="0.2">
      <c r="A3968" s="109">
        <v>412900</v>
      </c>
      <c r="B3968" s="114" t="s">
        <v>296</v>
      </c>
      <c r="C3968" s="119">
        <v>66700</v>
      </c>
      <c r="D3968" s="119">
        <v>0</v>
      </c>
    </row>
    <row r="3969" spans="1:4" s="165" customFormat="1" x14ac:dyDescent="0.2">
      <c r="A3969" s="107">
        <v>419000</v>
      </c>
      <c r="B3969" s="112" t="s">
        <v>210</v>
      </c>
      <c r="C3969" s="106">
        <f t="shared" ref="C3969" si="1100">C3970</f>
        <v>2000</v>
      </c>
      <c r="D3969" s="106">
        <f>D3970</f>
        <v>0</v>
      </c>
    </row>
    <row r="3970" spans="1:4" s="164" customFormat="1" x14ac:dyDescent="0.2">
      <c r="A3970" s="117">
        <v>419100</v>
      </c>
      <c r="B3970" s="110" t="s">
        <v>210</v>
      </c>
      <c r="C3970" s="119">
        <v>2000</v>
      </c>
      <c r="D3970" s="119">
        <v>0</v>
      </c>
    </row>
    <row r="3971" spans="1:4" s="165" customFormat="1" x14ac:dyDescent="0.2">
      <c r="A3971" s="107">
        <v>510000</v>
      </c>
      <c r="B3971" s="112" t="s">
        <v>151</v>
      </c>
      <c r="C3971" s="106">
        <f>C3972+C3975</f>
        <v>347300</v>
      </c>
      <c r="D3971" s="106">
        <f>D3972+D3975</f>
        <v>0</v>
      </c>
    </row>
    <row r="3972" spans="1:4" s="165" customFormat="1" x14ac:dyDescent="0.2">
      <c r="A3972" s="107">
        <v>511000</v>
      </c>
      <c r="B3972" s="112" t="s">
        <v>152</v>
      </c>
      <c r="C3972" s="106">
        <f>C3973+C3974+0</f>
        <v>33200</v>
      </c>
      <c r="D3972" s="106">
        <f>D3973+D3974+0</f>
        <v>0</v>
      </c>
    </row>
    <row r="3973" spans="1:4" s="164" customFormat="1" x14ac:dyDescent="0.2">
      <c r="A3973" s="109">
        <v>511300</v>
      </c>
      <c r="B3973" s="110" t="s">
        <v>155</v>
      </c>
      <c r="C3973" s="119">
        <v>29700</v>
      </c>
      <c r="D3973" s="119">
        <v>0</v>
      </c>
    </row>
    <row r="3974" spans="1:4" s="164" customFormat="1" x14ac:dyDescent="0.2">
      <c r="A3974" s="109">
        <v>511400</v>
      </c>
      <c r="B3974" s="110" t="s">
        <v>156</v>
      </c>
      <c r="C3974" s="119">
        <v>3500</v>
      </c>
      <c r="D3974" s="119">
        <v>0</v>
      </c>
    </row>
    <row r="3975" spans="1:4" s="165" customFormat="1" ht="40.5" x14ac:dyDescent="0.2">
      <c r="A3975" s="107">
        <v>516000</v>
      </c>
      <c r="B3975" s="112" t="s">
        <v>162</v>
      </c>
      <c r="C3975" s="106">
        <f t="shared" ref="C3975" si="1101">C3976</f>
        <v>314100</v>
      </c>
      <c r="D3975" s="106">
        <f>D3976</f>
        <v>0</v>
      </c>
    </row>
    <row r="3976" spans="1:4" s="164" customFormat="1" x14ac:dyDescent="0.2">
      <c r="A3976" s="109">
        <v>516100</v>
      </c>
      <c r="B3976" s="110" t="s">
        <v>162</v>
      </c>
      <c r="C3976" s="119">
        <v>314100</v>
      </c>
      <c r="D3976" s="119">
        <v>0</v>
      </c>
    </row>
    <row r="3977" spans="1:4" s="164" customFormat="1" x14ac:dyDescent="0.2">
      <c r="A3977" s="107">
        <v>630000</v>
      </c>
      <c r="B3977" s="112" t="s">
        <v>190</v>
      </c>
      <c r="C3977" s="106">
        <f t="shared" ref="C3977" si="1102">C3978+C3980</f>
        <v>567200</v>
      </c>
      <c r="D3977" s="106">
        <f t="shared" ref="D3977" si="1103">D3978+D3980</f>
        <v>0</v>
      </c>
    </row>
    <row r="3978" spans="1:4" s="164" customFormat="1" x14ac:dyDescent="0.2">
      <c r="A3978" s="107">
        <v>631000</v>
      </c>
      <c r="B3978" s="112" t="s">
        <v>125</v>
      </c>
      <c r="C3978" s="106">
        <f t="shared" ref="C3978" si="1104">C3979</f>
        <v>399200</v>
      </c>
      <c r="D3978" s="106">
        <f t="shared" ref="D3978" si="1105">D3979</f>
        <v>0</v>
      </c>
    </row>
    <row r="3979" spans="1:4" s="164" customFormat="1" x14ac:dyDescent="0.2">
      <c r="A3979" s="109">
        <v>631900</v>
      </c>
      <c r="B3979" s="110" t="s">
        <v>364</v>
      </c>
      <c r="C3979" s="119">
        <v>399200</v>
      </c>
      <c r="D3979" s="119">
        <v>0</v>
      </c>
    </row>
    <row r="3980" spans="1:4" s="165" customFormat="1" ht="40.5" x14ac:dyDescent="0.2">
      <c r="A3980" s="107">
        <v>638000</v>
      </c>
      <c r="B3980" s="112" t="s">
        <v>126</v>
      </c>
      <c r="C3980" s="106">
        <f t="shared" ref="C3980:D3980" si="1106">+C3981</f>
        <v>168000</v>
      </c>
      <c r="D3980" s="106">
        <f t="shared" si="1106"/>
        <v>0</v>
      </c>
    </row>
    <row r="3981" spans="1:4" s="164" customFormat="1" x14ac:dyDescent="0.2">
      <c r="A3981" s="109">
        <v>638100</v>
      </c>
      <c r="B3981" s="110" t="s">
        <v>195</v>
      </c>
      <c r="C3981" s="119">
        <v>168000</v>
      </c>
      <c r="D3981" s="119">
        <v>0</v>
      </c>
    </row>
    <row r="3982" spans="1:4" s="167" customFormat="1" x14ac:dyDescent="0.2">
      <c r="A3982" s="124"/>
      <c r="B3982" s="125" t="s">
        <v>229</v>
      </c>
      <c r="C3982" s="126">
        <f>C3950+C3971+C3977</f>
        <v>6602000</v>
      </c>
      <c r="D3982" s="126">
        <f>D3950+D3971+D3977</f>
        <v>0</v>
      </c>
    </row>
    <row r="3983" spans="1:4" s="164" customFormat="1" x14ac:dyDescent="0.2">
      <c r="A3983" s="104"/>
      <c r="B3983" s="140"/>
      <c r="C3983" s="128"/>
      <c r="D3983" s="128"/>
    </row>
    <row r="3984" spans="1:4" s="164" customFormat="1" x14ac:dyDescent="0.2">
      <c r="A3984" s="104"/>
      <c r="B3984" s="140"/>
      <c r="C3984" s="128"/>
      <c r="D3984" s="128"/>
    </row>
    <row r="3985" spans="1:4" s="91" customFormat="1" x14ac:dyDescent="0.2">
      <c r="A3985" s="109" t="s">
        <v>689</v>
      </c>
      <c r="B3985" s="112"/>
      <c r="C3985" s="111"/>
      <c r="D3985" s="111"/>
    </row>
    <row r="3986" spans="1:4" s="91" customFormat="1" x14ac:dyDescent="0.2">
      <c r="A3986" s="109" t="s">
        <v>247</v>
      </c>
      <c r="B3986" s="112"/>
      <c r="C3986" s="111"/>
      <c r="D3986" s="111"/>
    </row>
    <row r="3987" spans="1:4" s="91" customFormat="1" x14ac:dyDescent="0.2">
      <c r="A3987" s="109" t="s">
        <v>370</v>
      </c>
      <c r="B3987" s="112"/>
      <c r="C3987" s="111"/>
      <c r="D3987" s="111"/>
    </row>
    <row r="3988" spans="1:4" s="91" customFormat="1" x14ac:dyDescent="0.2">
      <c r="A3988" s="109" t="s">
        <v>525</v>
      </c>
      <c r="B3988" s="112"/>
      <c r="C3988" s="111"/>
      <c r="D3988" s="111"/>
    </row>
    <row r="3989" spans="1:4" s="91" customFormat="1" x14ac:dyDescent="0.2">
      <c r="A3989" s="109"/>
      <c r="B3989" s="140"/>
      <c r="C3989" s="128"/>
      <c r="D3989" s="128"/>
    </row>
    <row r="3990" spans="1:4" s="91" customFormat="1" x14ac:dyDescent="0.2">
      <c r="A3990" s="107">
        <v>410000</v>
      </c>
      <c r="B3990" s="108" t="s">
        <v>87</v>
      </c>
      <c r="C3990" s="106">
        <f>C3991+C3996+C4010+C4013+0+0+C4015+0</f>
        <v>5213200.0004197294</v>
      </c>
      <c r="D3990" s="106">
        <f>D3991+D3996+D4010+D4013+0+0+D4015+0</f>
        <v>0</v>
      </c>
    </row>
    <row r="3991" spans="1:4" s="91" customFormat="1" x14ac:dyDescent="0.2">
      <c r="A3991" s="107">
        <v>411000</v>
      </c>
      <c r="B3991" s="108" t="s">
        <v>200</v>
      </c>
      <c r="C3991" s="106">
        <f t="shared" ref="C3991" si="1107">SUM(C3992:C3995)</f>
        <v>2219000.0033333334</v>
      </c>
      <c r="D3991" s="106">
        <f t="shared" ref="D3991" si="1108">SUM(D3992:D3995)</f>
        <v>0</v>
      </c>
    </row>
    <row r="3992" spans="1:4" s="91" customFormat="1" x14ac:dyDescent="0.2">
      <c r="A3992" s="109">
        <v>411100</v>
      </c>
      <c r="B3992" s="110" t="s">
        <v>88</v>
      </c>
      <c r="C3992" s="119">
        <v>2065000</v>
      </c>
      <c r="D3992" s="119">
        <v>0</v>
      </c>
    </row>
    <row r="3993" spans="1:4" s="91" customFormat="1" ht="40.5" x14ac:dyDescent="0.2">
      <c r="A3993" s="109">
        <v>411200</v>
      </c>
      <c r="B3993" s="110" t="s">
        <v>213</v>
      </c>
      <c r="C3993" s="119">
        <v>69000</v>
      </c>
      <c r="D3993" s="119">
        <v>0</v>
      </c>
    </row>
    <row r="3994" spans="1:4" s="91" customFormat="1" ht="40.5" x14ac:dyDescent="0.2">
      <c r="A3994" s="109">
        <v>411300</v>
      </c>
      <c r="B3994" s="110" t="s">
        <v>89</v>
      </c>
      <c r="C3994" s="119">
        <v>55000.003333333327</v>
      </c>
      <c r="D3994" s="119">
        <v>0</v>
      </c>
    </row>
    <row r="3995" spans="1:4" s="91" customFormat="1" x14ac:dyDescent="0.2">
      <c r="A3995" s="109">
        <v>411400</v>
      </c>
      <c r="B3995" s="110" t="s">
        <v>90</v>
      </c>
      <c r="C3995" s="119">
        <v>30000</v>
      </c>
      <c r="D3995" s="119">
        <v>0</v>
      </c>
    </row>
    <row r="3996" spans="1:4" s="91" customFormat="1" x14ac:dyDescent="0.2">
      <c r="A3996" s="107">
        <v>412000</v>
      </c>
      <c r="B3996" s="112" t="s">
        <v>205</v>
      </c>
      <c r="C3996" s="106">
        <f t="shared" ref="C3996" si="1109">SUM(C3997:C4009)</f>
        <v>979199.99708639586</v>
      </c>
      <c r="D3996" s="106">
        <f t="shared" ref="D3996" si="1110">SUM(D3997:D4009)</f>
        <v>0</v>
      </c>
    </row>
    <row r="3997" spans="1:4" s="91" customFormat="1" ht="40.5" x14ac:dyDescent="0.2">
      <c r="A3997" s="109">
        <v>412200</v>
      </c>
      <c r="B3997" s="110" t="s">
        <v>214</v>
      </c>
      <c r="C3997" s="119">
        <v>46000</v>
      </c>
      <c r="D3997" s="119">
        <v>0</v>
      </c>
    </row>
    <row r="3998" spans="1:4" s="91" customFormat="1" x14ac:dyDescent="0.2">
      <c r="A3998" s="109">
        <v>412300</v>
      </c>
      <c r="B3998" s="110" t="s">
        <v>92</v>
      </c>
      <c r="C3998" s="119">
        <v>22000</v>
      </c>
      <c r="D3998" s="119">
        <v>0</v>
      </c>
    </row>
    <row r="3999" spans="1:4" s="91" customFormat="1" x14ac:dyDescent="0.2">
      <c r="A3999" s="109">
        <v>412500</v>
      </c>
      <c r="B3999" s="110" t="s">
        <v>94</v>
      </c>
      <c r="C3999" s="119">
        <v>44999.999999999971</v>
      </c>
      <c r="D3999" s="119">
        <v>0</v>
      </c>
    </row>
    <row r="4000" spans="1:4" s="91" customFormat="1" x14ac:dyDescent="0.2">
      <c r="A4000" s="109">
        <v>412600</v>
      </c>
      <c r="B4000" s="110" t="s">
        <v>215</v>
      </c>
      <c r="C4000" s="119">
        <v>105000</v>
      </c>
      <c r="D4000" s="119">
        <v>0</v>
      </c>
    </row>
    <row r="4001" spans="1:4" s="91" customFormat="1" x14ac:dyDescent="0.2">
      <c r="A4001" s="109">
        <v>412700</v>
      </c>
      <c r="B4001" s="110" t="s">
        <v>202</v>
      </c>
      <c r="C4001" s="119">
        <v>72999.997119176944</v>
      </c>
      <c r="D4001" s="119">
        <v>0</v>
      </c>
    </row>
    <row r="4002" spans="1:4" s="91" customFormat="1" x14ac:dyDescent="0.2">
      <c r="A4002" s="109">
        <v>412700</v>
      </c>
      <c r="B4002" s="110" t="s">
        <v>504</v>
      </c>
      <c r="C4002" s="119">
        <v>500000</v>
      </c>
      <c r="D4002" s="119">
        <v>0</v>
      </c>
    </row>
    <row r="4003" spans="1:4" s="91" customFormat="1" x14ac:dyDescent="0.2">
      <c r="A4003" s="109">
        <v>412900</v>
      </c>
      <c r="B4003" s="114" t="s">
        <v>526</v>
      </c>
      <c r="C4003" s="119">
        <v>2200</v>
      </c>
      <c r="D4003" s="119">
        <v>0</v>
      </c>
    </row>
    <row r="4004" spans="1:4" s="91" customFormat="1" x14ac:dyDescent="0.2">
      <c r="A4004" s="109">
        <v>412900</v>
      </c>
      <c r="B4004" s="114" t="s">
        <v>294</v>
      </c>
      <c r="C4004" s="119">
        <v>110000.00000000003</v>
      </c>
      <c r="D4004" s="119">
        <v>0</v>
      </c>
    </row>
    <row r="4005" spans="1:4" s="91" customFormat="1" x14ac:dyDescent="0.2">
      <c r="A4005" s="109">
        <v>412900</v>
      </c>
      <c r="B4005" s="114" t="s">
        <v>311</v>
      </c>
      <c r="C4005" s="119">
        <v>5000</v>
      </c>
      <c r="D4005" s="119">
        <v>0</v>
      </c>
    </row>
    <row r="4006" spans="1:4" s="91" customFormat="1" ht="40.5" x14ac:dyDescent="0.2">
      <c r="A4006" s="109">
        <v>412900</v>
      </c>
      <c r="B4006" s="114" t="s">
        <v>312</v>
      </c>
      <c r="C4006" s="119">
        <v>10000.000000000004</v>
      </c>
      <c r="D4006" s="119">
        <v>0</v>
      </c>
    </row>
    <row r="4007" spans="1:4" s="91" customFormat="1" ht="40.5" x14ac:dyDescent="0.2">
      <c r="A4007" s="109">
        <v>412900</v>
      </c>
      <c r="B4007" s="110" t="s">
        <v>313</v>
      </c>
      <c r="C4007" s="119">
        <v>5000</v>
      </c>
      <c r="D4007" s="119">
        <v>0</v>
      </c>
    </row>
    <row r="4008" spans="1:4" s="91" customFormat="1" ht="40.5" x14ac:dyDescent="0.2">
      <c r="A4008" s="109">
        <v>412900</v>
      </c>
      <c r="B4008" s="110" t="s">
        <v>690</v>
      </c>
      <c r="C4008" s="119">
        <v>50000.000000000007</v>
      </c>
      <c r="D4008" s="119">
        <v>0</v>
      </c>
    </row>
    <row r="4009" spans="1:4" s="91" customFormat="1" x14ac:dyDescent="0.2">
      <c r="A4009" s="109">
        <v>412900</v>
      </c>
      <c r="B4009" s="110" t="s">
        <v>296</v>
      </c>
      <c r="C4009" s="119">
        <v>5999.9999672189642</v>
      </c>
      <c r="D4009" s="119">
        <v>0</v>
      </c>
    </row>
    <row r="4010" spans="1:4" s="147" customFormat="1" x14ac:dyDescent="0.2">
      <c r="A4010" s="107">
        <v>415000</v>
      </c>
      <c r="B4010" s="112" t="s">
        <v>50</v>
      </c>
      <c r="C4010" s="106">
        <f>SUM(C4011:C4012)</f>
        <v>2012000</v>
      </c>
      <c r="D4010" s="106">
        <f>SUM(D4011:D4012)</f>
        <v>0</v>
      </c>
    </row>
    <row r="4011" spans="1:4" s="91" customFormat="1" ht="40.5" x14ac:dyDescent="0.2">
      <c r="A4011" s="109">
        <v>415200</v>
      </c>
      <c r="B4011" s="156" t="s">
        <v>691</v>
      </c>
      <c r="C4011" s="119">
        <v>2000000</v>
      </c>
      <c r="D4011" s="119">
        <v>0</v>
      </c>
    </row>
    <row r="4012" spans="1:4" s="91" customFormat="1" x14ac:dyDescent="0.2">
      <c r="A4012" s="109">
        <v>415200</v>
      </c>
      <c r="B4012" s="110" t="s">
        <v>505</v>
      </c>
      <c r="C4012" s="119">
        <v>12000</v>
      </c>
      <c r="D4012" s="119">
        <v>0</v>
      </c>
    </row>
    <row r="4013" spans="1:4" s="147" customFormat="1" ht="40.5" x14ac:dyDescent="0.2">
      <c r="A4013" s="107">
        <v>416000</v>
      </c>
      <c r="B4013" s="112" t="s">
        <v>207</v>
      </c>
      <c r="C4013" s="106">
        <f t="shared" ref="C4013" si="1111">C4014</f>
        <v>1000</v>
      </c>
      <c r="D4013" s="106">
        <f t="shared" ref="D4013" si="1112">D4014</f>
        <v>0</v>
      </c>
    </row>
    <row r="4014" spans="1:4" s="91" customFormat="1" x14ac:dyDescent="0.2">
      <c r="A4014" s="117">
        <v>416100</v>
      </c>
      <c r="B4014" s="110" t="s">
        <v>231</v>
      </c>
      <c r="C4014" s="119">
        <v>1000</v>
      </c>
      <c r="D4014" s="119">
        <v>0</v>
      </c>
    </row>
    <row r="4015" spans="1:4" s="116" customFormat="1" ht="40.5" x14ac:dyDescent="0.2">
      <c r="A4015" s="107">
        <v>418000</v>
      </c>
      <c r="B4015" s="112" t="s">
        <v>209</v>
      </c>
      <c r="C4015" s="106">
        <f t="shared" ref="C4015" si="1113">C4016</f>
        <v>1999.9999999999998</v>
      </c>
      <c r="D4015" s="106">
        <f t="shared" ref="D4015" si="1114">D4016</f>
        <v>0</v>
      </c>
    </row>
    <row r="4016" spans="1:4" s="91" customFormat="1" x14ac:dyDescent="0.2">
      <c r="A4016" s="117">
        <v>418400</v>
      </c>
      <c r="B4016" s="110" t="s">
        <v>146</v>
      </c>
      <c r="C4016" s="119">
        <v>1999.9999999999998</v>
      </c>
      <c r="D4016" s="119">
        <v>0</v>
      </c>
    </row>
    <row r="4017" spans="1:4" s="91" customFormat="1" x14ac:dyDescent="0.2">
      <c r="A4017" s="107">
        <v>510000</v>
      </c>
      <c r="B4017" s="112" t="s">
        <v>151</v>
      </c>
      <c r="C4017" s="106">
        <f>C4018+C4020</f>
        <v>123000</v>
      </c>
      <c r="D4017" s="106">
        <f>D4018+D4020</f>
        <v>0</v>
      </c>
    </row>
    <row r="4018" spans="1:4" s="91" customFormat="1" x14ac:dyDescent="0.2">
      <c r="A4018" s="107">
        <v>511000</v>
      </c>
      <c r="B4018" s="112" t="s">
        <v>152</v>
      </c>
      <c r="C4018" s="106">
        <f>SUM(C4019:C4019)</f>
        <v>105000</v>
      </c>
      <c r="D4018" s="106">
        <f>SUM(D4019:D4019)</f>
        <v>0</v>
      </c>
    </row>
    <row r="4019" spans="1:4" s="91" customFormat="1" x14ac:dyDescent="0.2">
      <c r="A4019" s="109">
        <v>511300</v>
      </c>
      <c r="B4019" s="110" t="s">
        <v>155</v>
      </c>
      <c r="C4019" s="119">
        <v>105000</v>
      </c>
      <c r="D4019" s="119">
        <v>0</v>
      </c>
    </row>
    <row r="4020" spans="1:4" s="116" customFormat="1" ht="40.5" x14ac:dyDescent="0.2">
      <c r="A4020" s="107">
        <v>516000</v>
      </c>
      <c r="B4020" s="112" t="s">
        <v>162</v>
      </c>
      <c r="C4020" s="106">
        <f t="shared" ref="C4020" si="1115">C4021</f>
        <v>18000</v>
      </c>
      <c r="D4020" s="106">
        <f t="shared" ref="D4020" si="1116">D4021</f>
        <v>0</v>
      </c>
    </row>
    <row r="4021" spans="1:4" s="91" customFormat="1" x14ac:dyDescent="0.2">
      <c r="A4021" s="109">
        <v>516100</v>
      </c>
      <c r="B4021" s="110" t="s">
        <v>162</v>
      </c>
      <c r="C4021" s="119">
        <v>18000</v>
      </c>
      <c r="D4021" s="119">
        <v>0</v>
      </c>
    </row>
    <row r="4022" spans="1:4" s="116" customFormat="1" x14ac:dyDescent="0.2">
      <c r="A4022" s="107">
        <v>630000</v>
      </c>
      <c r="B4022" s="112" t="s">
        <v>190</v>
      </c>
      <c r="C4022" s="106">
        <f>C4023+C4026</f>
        <v>3574000</v>
      </c>
      <c r="D4022" s="106">
        <f>D4023+D4026</f>
        <v>0</v>
      </c>
    </row>
    <row r="4023" spans="1:4" s="116" customFormat="1" x14ac:dyDescent="0.2">
      <c r="A4023" s="107">
        <v>631000</v>
      </c>
      <c r="B4023" s="112" t="s">
        <v>125</v>
      </c>
      <c r="C4023" s="106">
        <f>0+C4024+C4025</f>
        <v>3504000</v>
      </c>
      <c r="D4023" s="106">
        <f>0+D4024+D4025</f>
        <v>0</v>
      </c>
    </row>
    <row r="4024" spans="1:4" s="91" customFormat="1" x14ac:dyDescent="0.2">
      <c r="A4024" s="117">
        <v>631200</v>
      </c>
      <c r="B4024" s="110" t="s">
        <v>193</v>
      </c>
      <c r="C4024" s="119">
        <v>3500000</v>
      </c>
      <c r="D4024" s="119">
        <v>0</v>
      </c>
    </row>
    <row r="4025" spans="1:4" s="91" customFormat="1" x14ac:dyDescent="0.2">
      <c r="A4025" s="117">
        <v>631300</v>
      </c>
      <c r="B4025" s="110" t="s">
        <v>194</v>
      </c>
      <c r="C4025" s="119">
        <v>4000</v>
      </c>
      <c r="D4025" s="119">
        <v>0</v>
      </c>
    </row>
    <row r="4026" spans="1:4" s="116" customFormat="1" ht="40.5" x14ac:dyDescent="0.2">
      <c r="A4026" s="107">
        <v>638000</v>
      </c>
      <c r="B4026" s="112" t="s">
        <v>126</v>
      </c>
      <c r="C4026" s="106">
        <f t="shared" ref="C4026" si="1117">C4027</f>
        <v>70000</v>
      </c>
      <c r="D4026" s="106">
        <f t="shared" ref="D4026" si="1118">D4027</f>
        <v>0</v>
      </c>
    </row>
    <row r="4027" spans="1:4" s="91" customFormat="1" x14ac:dyDescent="0.2">
      <c r="A4027" s="109">
        <v>638100</v>
      </c>
      <c r="B4027" s="110" t="s">
        <v>195</v>
      </c>
      <c r="C4027" s="119">
        <v>70000</v>
      </c>
      <c r="D4027" s="119">
        <v>0</v>
      </c>
    </row>
    <row r="4028" spans="1:4" s="91" customFormat="1" x14ac:dyDescent="0.2">
      <c r="A4028" s="150"/>
      <c r="B4028" s="144" t="s">
        <v>229</v>
      </c>
      <c r="C4028" s="148">
        <f>C3990+0+C4017+C4022+0</f>
        <v>8910200.0004197285</v>
      </c>
      <c r="D4028" s="148">
        <f>D3990+0+D4017+D4022+0</f>
        <v>0</v>
      </c>
    </row>
    <row r="4029" spans="1:4" s="91" customFormat="1" x14ac:dyDescent="0.2">
      <c r="A4029" s="127"/>
      <c r="B4029" s="105"/>
      <c r="C4029" s="128"/>
      <c r="D4029" s="128"/>
    </row>
    <row r="4030" spans="1:4" s="91" customFormat="1" x14ac:dyDescent="0.2">
      <c r="A4030" s="104"/>
      <c r="B4030" s="105"/>
      <c r="C4030" s="111"/>
      <c r="D4030" s="111"/>
    </row>
    <row r="4031" spans="1:4" s="91" customFormat="1" x14ac:dyDescent="0.2">
      <c r="A4031" s="109" t="s">
        <v>692</v>
      </c>
      <c r="B4031" s="161"/>
      <c r="C4031" s="111"/>
      <c r="D4031" s="111"/>
    </row>
    <row r="4032" spans="1:4" s="91" customFormat="1" x14ac:dyDescent="0.2">
      <c r="A4032" s="109" t="s">
        <v>247</v>
      </c>
      <c r="B4032" s="112"/>
      <c r="C4032" s="111"/>
      <c r="D4032" s="111"/>
    </row>
    <row r="4033" spans="1:4" s="91" customFormat="1" x14ac:dyDescent="0.2">
      <c r="A4033" s="109" t="s">
        <v>373</v>
      </c>
      <c r="B4033" s="112"/>
      <c r="C4033" s="111"/>
      <c r="D4033" s="111"/>
    </row>
    <row r="4034" spans="1:4" s="91" customFormat="1" x14ac:dyDescent="0.2">
      <c r="A4034" s="109" t="s">
        <v>525</v>
      </c>
      <c r="B4034" s="112"/>
      <c r="C4034" s="111"/>
      <c r="D4034" s="111"/>
    </row>
    <row r="4035" spans="1:4" s="91" customFormat="1" x14ac:dyDescent="0.2">
      <c r="A4035" s="109"/>
      <c r="B4035" s="140"/>
      <c r="C4035" s="128"/>
      <c r="D4035" s="128"/>
    </row>
    <row r="4036" spans="1:4" s="91" customFormat="1" x14ac:dyDescent="0.2">
      <c r="A4036" s="107">
        <v>410000</v>
      </c>
      <c r="B4036" s="108" t="s">
        <v>87</v>
      </c>
      <c r="C4036" s="106">
        <f t="shared" ref="C4036" si="1119">C4037+C4042</f>
        <v>864200</v>
      </c>
      <c r="D4036" s="106">
        <f t="shared" ref="D4036" si="1120">D4037+D4042</f>
        <v>0</v>
      </c>
    </row>
    <row r="4037" spans="1:4" s="91" customFormat="1" x14ac:dyDescent="0.2">
      <c r="A4037" s="107">
        <v>411000</v>
      </c>
      <c r="B4037" s="108" t="s">
        <v>200</v>
      </c>
      <c r="C4037" s="106">
        <f t="shared" ref="C4037" si="1121">SUM(C4038:C4041)</f>
        <v>562000</v>
      </c>
      <c r="D4037" s="106">
        <f t="shared" ref="D4037" si="1122">SUM(D4038:D4041)</f>
        <v>0</v>
      </c>
    </row>
    <row r="4038" spans="1:4" s="91" customFormat="1" x14ac:dyDescent="0.2">
      <c r="A4038" s="109">
        <v>411100</v>
      </c>
      <c r="B4038" s="110" t="s">
        <v>88</v>
      </c>
      <c r="C4038" s="119">
        <v>520000</v>
      </c>
      <c r="D4038" s="119">
        <v>0</v>
      </c>
    </row>
    <row r="4039" spans="1:4" s="91" customFormat="1" ht="40.5" x14ac:dyDescent="0.2">
      <c r="A4039" s="109">
        <v>411200</v>
      </c>
      <c r="B4039" s="110" t="s">
        <v>213</v>
      </c>
      <c r="C4039" s="119">
        <v>31500</v>
      </c>
      <c r="D4039" s="119">
        <v>0</v>
      </c>
    </row>
    <row r="4040" spans="1:4" s="91" customFormat="1" ht="40.5" x14ac:dyDescent="0.2">
      <c r="A4040" s="109">
        <v>411300</v>
      </c>
      <c r="B4040" s="110" t="s">
        <v>89</v>
      </c>
      <c r="C4040" s="119">
        <v>9000</v>
      </c>
      <c r="D4040" s="119">
        <v>0</v>
      </c>
    </row>
    <row r="4041" spans="1:4" s="91" customFormat="1" x14ac:dyDescent="0.2">
      <c r="A4041" s="109">
        <v>411400</v>
      </c>
      <c r="B4041" s="110" t="s">
        <v>90</v>
      </c>
      <c r="C4041" s="119">
        <v>1500</v>
      </c>
      <c r="D4041" s="119">
        <v>0</v>
      </c>
    </row>
    <row r="4042" spans="1:4" s="91" customFormat="1" x14ac:dyDescent="0.2">
      <c r="A4042" s="107">
        <v>412000</v>
      </c>
      <c r="B4042" s="112" t="s">
        <v>205</v>
      </c>
      <c r="C4042" s="106">
        <f t="shared" ref="C4042" si="1123">SUM(C4043:C4053)</f>
        <v>302200</v>
      </c>
      <c r="D4042" s="106">
        <f t="shared" ref="D4042" si="1124">SUM(D4043:D4053)</f>
        <v>0</v>
      </c>
    </row>
    <row r="4043" spans="1:4" s="91" customFormat="1" ht="40.5" x14ac:dyDescent="0.2">
      <c r="A4043" s="109">
        <v>412200</v>
      </c>
      <c r="B4043" s="110" t="s">
        <v>214</v>
      </c>
      <c r="C4043" s="119">
        <v>40000</v>
      </c>
      <c r="D4043" s="119">
        <v>0</v>
      </c>
    </row>
    <row r="4044" spans="1:4" s="91" customFormat="1" x14ac:dyDescent="0.2">
      <c r="A4044" s="109">
        <v>412300</v>
      </c>
      <c r="B4044" s="110" t="s">
        <v>92</v>
      </c>
      <c r="C4044" s="119">
        <v>10000.000000000004</v>
      </c>
      <c r="D4044" s="119">
        <v>0</v>
      </c>
    </row>
    <row r="4045" spans="1:4" s="91" customFormat="1" x14ac:dyDescent="0.2">
      <c r="A4045" s="109">
        <v>412500</v>
      </c>
      <c r="B4045" s="110" t="s">
        <v>94</v>
      </c>
      <c r="C4045" s="119">
        <v>10000.000000000004</v>
      </c>
      <c r="D4045" s="119">
        <v>0</v>
      </c>
    </row>
    <row r="4046" spans="1:4" s="91" customFormat="1" x14ac:dyDescent="0.2">
      <c r="A4046" s="109">
        <v>412600</v>
      </c>
      <c r="B4046" s="110" t="s">
        <v>215</v>
      </c>
      <c r="C4046" s="119">
        <v>23999.999999999985</v>
      </c>
      <c r="D4046" s="119">
        <v>0</v>
      </c>
    </row>
    <row r="4047" spans="1:4" s="91" customFormat="1" x14ac:dyDescent="0.2">
      <c r="A4047" s="109">
        <v>412700</v>
      </c>
      <c r="B4047" s="110" t="s">
        <v>202</v>
      </c>
      <c r="C4047" s="119">
        <v>100000</v>
      </c>
      <c r="D4047" s="119">
        <v>0</v>
      </c>
    </row>
    <row r="4048" spans="1:4" s="91" customFormat="1" x14ac:dyDescent="0.2">
      <c r="A4048" s="109">
        <v>412900</v>
      </c>
      <c r="B4048" s="114" t="s">
        <v>526</v>
      </c>
      <c r="C4048" s="119">
        <v>1999.9999999999998</v>
      </c>
      <c r="D4048" s="119">
        <v>0</v>
      </c>
    </row>
    <row r="4049" spans="1:4" s="91" customFormat="1" x14ac:dyDescent="0.2">
      <c r="A4049" s="109">
        <v>412900</v>
      </c>
      <c r="B4049" s="114" t="s">
        <v>294</v>
      </c>
      <c r="C4049" s="119">
        <v>90700</v>
      </c>
      <c r="D4049" s="119">
        <v>0</v>
      </c>
    </row>
    <row r="4050" spans="1:4" s="91" customFormat="1" x14ac:dyDescent="0.2">
      <c r="A4050" s="109">
        <v>412900</v>
      </c>
      <c r="B4050" s="114" t="s">
        <v>311</v>
      </c>
      <c r="C4050" s="119">
        <v>1000</v>
      </c>
      <c r="D4050" s="119">
        <v>0</v>
      </c>
    </row>
    <row r="4051" spans="1:4" s="91" customFormat="1" ht="40.5" x14ac:dyDescent="0.2">
      <c r="A4051" s="109">
        <v>412900</v>
      </c>
      <c r="B4051" s="114" t="s">
        <v>312</v>
      </c>
      <c r="C4051" s="119">
        <v>2500</v>
      </c>
      <c r="D4051" s="119">
        <v>0</v>
      </c>
    </row>
    <row r="4052" spans="1:4" s="91" customFormat="1" ht="40.5" x14ac:dyDescent="0.2">
      <c r="A4052" s="109">
        <v>412900</v>
      </c>
      <c r="B4052" s="114" t="s">
        <v>313</v>
      </c>
      <c r="C4052" s="119">
        <v>1500</v>
      </c>
      <c r="D4052" s="119">
        <v>0</v>
      </c>
    </row>
    <row r="4053" spans="1:4" s="91" customFormat="1" x14ac:dyDescent="0.2">
      <c r="A4053" s="109">
        <v>412900</v>
      </c>
      <c r="B4053" s="110" t="s">
        <v>296</v>
      </c>
      <c r="C4053" s="119">
        <v>20500</v>
      </c>
      <c r="D4053" s="119">
        <v>0</v>
      </c>
    </row>
    <row r="4054" spans="1:4" s="91" customFormat="1" x14ac:dyDescent="0.2">
      <c r="A4054" s="107">
        <v>510000</v>
      </c>
      <c r="B4054" s="112" t="s">
        <v>151</v>
      </c>
      <c r="C4054" s="106">
        <f>C4057+0+C4055</f>
        <v>11000</v>
      </c>
      <c r="D4054" s="106">
        <f>D4057+0+D4055</f>
        <v>0</v>
      </c>
    </row>
    <row r="4055" spans="1:4" s="116" customFormat="1" x14ac:dyDescent="0.2">
      <c r="A4055" s="107">
        <v>511000</v>
      </c>
      <c r="B4055" s="112" t="s">
        <v>152</v>
      </c>
      <c r="C4055" s="106">
        <f>SUM(C4056:C4056)</f>
        <v>9000</v>
      </c>
      <c r="D4055" s="106">
        <f>SUM(D4056:D4056)</f>
        <v>0</v>
      </c>
    </row>
    <row r="4056" spans="1:4" s="91" customFormat="1" x14ac:dyDescent="0.2">
      <c r="A4056" s="109">
        <v>511300</v>
      </c>
      <c r="B4056" s="110" t="s">
        <v>155</v>
      </c>
      <c r="C4056" s="119">
        <v>9000</v>
      </c>
      <c r="D4056" s="119">
        <v>0</v>
      </c>
    </row>
    <row r="4057" spans="1:4" s="116" customFormat="1" ht="40.5" x14ac:dyDescent="0.2">
      <c r="A4057" s="107">
        <v>516000</v>
      </c>
      <c r="B4057" s="112" t="s">
        <v>162</v>
      </c>
      <c r="C4057" s="106">
        <f t="shared" ref="C4057" si="1125">C4058</f>
        <v>2000</v>
      </c>
      <c r="D4057" s="106">
        <f t="shared" ref="D4057" si="1126">D4058</f>
        <v>0</v>
      </c>
    </row>
    <row r="4058" spans="1:4" s="91" customFormat="1" x14ac:dyDescent="0.2">
      <c r="A4058" s="109">
        <v>516100</v>
      </c>
      <c r="B4058" s="110" t="s">
        <v>162</v>
      </c>
      <c r="C4058" s="119">
        <v>2000</v>
      </c>
      <c r="D4058" s="119">
        <v>0</v>
      </c>
    </row>
    <row r="4059" spans="1:4" s="116" customFormat="1" x14ac:dyDescent="0.2">
      <c r="A4059" s="107">
        <v>630000</v>
      </c>
      <c r="B4059" s="112" t="s">
        <v>190</v>
      </c>
      <c r="C4059" s="106">
        <f>0+C4060</f>
        <v>45000</v>
      </c>
      <c r="D4059" s="106">
        <f>0+D4060</f>
        <v>0</v>
      </c>
    </row>
    <row r="4060" spans="1:4" s="116" customFormat="1" ht="40.5" x14ac:dyDescent="0.2">
      <c r="A4060" s="107">
        <v>638000</v>
      </c>
      <c r="B4060" s="112" t="s">
        <v>126</v>
      </c>
      <c r="C4060" s="106">
        <f t="shared" ref="C4060" si="1127">C4061</f>
        <v>45000</v>
      </c>
      <c r="D4060" s="106">
        <f t="shared" ref="D4060" si="1128">D4061</f>
        <v>0</v>
      </c>
    </row>
    <row r="4061" spans="1:4" s="91" customFormat="1" x14ac:dyDescent="0.2">
      <c r="A4061" s="109">
        <v>638100</v>
      </c>
      <c r="B4061" s="110" t="s">
        <v>195</v>
      </c>
      <c r="C4061" s="119">
        <v>45000</v>
      </c>
      <c r="D4061" s="119">
        <v>0</v>
      </c>
    </row>
    <row r="4062" spans="1:4" s="91" customFormat="1" x14ac:dyDescent="0.2">
      <c r="A4062" s="150"/>
      <c r="B4062" s="144" t="s">
        <v>229</v>
      </c>
      <c r="C4062" s="148">
        <f>C4036+C4054+C4059</f>
        <v>920200</v>
      </c>
      <c r="D4062" s="148">
        <f>D4036+D4054+D4059</f>
        <v>0</v>
      </c>
    </row>
    <row r="4063" spans="1:4" s="91" customFormat="1" x14ac:dyDescent="0.2">
      <c r="A4063" s="127"/>
      <c r="B4063" s="105"/>
      <c r="C4063" s="128"/>
      <c r="D4063" s="128"/>
    </row>
    <row r="4064" spans="1:4" s="91" customFormat="1" x14ac:dyDescent="0.2">
      <c r="A4064" s="104"/>
      <c r="B4064" s="105"/>
      <c r="C4064" s="111"/>
      <c r="D4064" s="111"/>
    </row>
    <row r="4065" spans="1:4" s="91" customFormat="1" x14ac:dyDescent="0.2">
      <c r="A4065" s="109" t="s">
        <v>693</v>
      </c>
      <c r="B4065" s="112"/>
      <c r="C4065" s="111"/>
      <c r="D4065" s="111"/>
    </row>
    <row r="4066" spans="1:4" s="91" customFormat="1" x14ac:dyDescent="0.2">
      <c r="A4066" s="109" t="s">
        <v>248</v>
      </c>
      <c r="B4066" s="112"/>
      <c r="C4066" s="111"/>
      <c r="D4066" s="111"/>
    </row>
    <row r="4067" spans="1:4" s="91" customFormat="1" x14ac:dyDescent="0.2">
      <c r="A4067" s="109" t="s">
        <v>371</v>
      </c>
      <c r="B4067" s="112"/>
      <c r="C4067" s="111"/>
      <c r="D4067" s="111"/>
    </row>
    <row r="4068" spans="1:4" s="91" customFormat="1" x14ac:dyDescent="0.2">
      <c r="A4068" s="109" t="s">
        <v>676</v>
      </c>
      <c r="B4068" s="112"/>
      <c r="C4068" s="111"/>
      <c r="D4068" s="111"/>
    </row>
    <row r="4069" spans="1:4" s="91" customFormat="1" x14ac:dyDescent="0.2">
      <c r="A4069" s="109"/>
      <c r="B4069" s="140"/>
      <c r="C4069" s="128"/>
      <c r="D4069" s="128"/>
    </row>
    <row r="4070" spans="1:4" s="91" customFormat="1" x14ac:dyDescent="0.2">
      <c r="A4070" s="107">
        <v>410000</v>
      </c>
      <c r="B4070" s="108" t="s">
        <v>87</v>
      </c>
      <c r="C4070" s="106">
        <f>C4071+C4076+C4096+C4092+C4090+C4101</f>
        <v>14215600</v>
      </c>
      <c r="D4070" s="106">
        <f>D4071+D4076+D4096+D4092+D4090+D4101</f>
        <v>0</v>
      </c>
    </row>
    <row r="4071" spans="1:4" s="91" customFormat="1" x14ac:dyDescent="0.2">
      <c r="A4071" s="107">
        <v>411000</v>
      </c>
      <c r="B4071" s="108" t="s">
        <v>200</v>
      </c>
      <c r="C4071" s="106">
        <f t="shared" ref="C4071" si="1129">SUM(C4072:C4075)</f>
        <v>5690000</v>
      </c>
      <c r="D4071" s="106">
        <f t="shared" ref="D4071" si="1130">SUM(D4072:D4075)</f>
        <v>0</v>
      </c>
    </row>
    <row r="4072" spans="1:4" s="91" customFormat="1" x14ac:dyDescent="0.2">
      <c r="A4072" s="109">
        <v>411100</v>
      </c>
      <c r="B4072" s="110" t="s">
        <v>88</v>
      </c>
      <c r="C4072" s="119">
        <v>5365000</v>
      </c>
      <c r="D4072" s="119">
        <v>0</v>
      </c>
    </row>
    <row r="4073" spans="1:4" s="91" customFormat="1" ht="40.5" x14ac:dyDescent="0.2">
      <c r="A4073" s="109">
        <v>411200</v>
      </c>
      <c r="B4073" s="110" t="s">
        <v>213</v>
      </c>
      <c r="C4073" s="119">
        <v>190000</v>
      </c>
      <c r="D4073" s="119">
        <v>0</v>
      </c>
    </row>
    <row r="4074" spans="1:4" s="91" customFormat="1" ht="40.5" x14ac:dyDescent="0.2">
      <c r="A4074" s="109">
        <v>411300</v>
      </c>
      <c r="B4074" s="110" t="s">
        <v>89</v>
      </c>
      <c r="C4074" s="119">
        <v>70000</v>
      </c>
      <c r="D4074" s="119">
        <v>0</v>
      </c>
    </row>
    <row r="4075" spans="1:4" s="91" customFormat="1" x14ac:dyDescent="0.2">
      <c r="A4075" s="109">
        <v>411400</v>
      </c>
      <c r="B4075" s="110" t="s">
        <v>90</v>
      </c>
      <c r="C4075" s="119">
        <v>65000</v>
      </c>
      <c r="D4075" s="119">
        <v>0</v>
      </c>
    </row>
    <row r="4076" spans="1:4" s="91" customFormat="1" x14ac:dyDescent="0.2">
      <c r="A4076" s="107">
        <v>412000</v>
      </c>
      <c r="B4076" s="112" t="s">
        <v>205</v>
      </c>
      <c r="C4076" s="106">
        <f>SUM(C4077:C4089)</f>
        <v>811000</v>
      </c>
      <c r="D4076" s="106">
        <f>SUM(D4077:D4089)</f>
        <v>0</v>
      </c>
    </row>
    <row r="4077" spans="1:4" s="91" customFormat="1" x14ac:dyDescent="0.2">
      <c r="A4077" s="109">
        <v>412100</v>
      </c>
      <c r="B4077" s="110" t="s">
        <v>91</v>
      </c>
      <c r="C4077" s="119">
        <v>40000</v>
      </c>
      <c r="D4077" s="119">
        <v>0</v>
      </c>
    </row>
    <row r="4078" spans="1:4" s="91" customFormat="1" ht="40.5" x14ac:dyDescent="0.2">
      <c r="A4078" s="109">
        <v>412200</v>
      </c>
      <c r="B4078" s="110" t="s">
        <v>214</v>
      </c>
      <c r="C4078" s="119">
        <v>120000</v>
      </c>
      <c r="D4078" s="119">
        <v>0</v>
      </c>
    </row>
    <row r="4079" spans="1:4" s="91" customFormat="1" x14ac:dyDescent="0.2">
      <c r="A4079" s="109">
        <v>412300</v>
      </c>
      <c r="B4079" s="110" t="s">
        <v>92</v>
      </c>
      <c r="C4079" s="119">
        <v>80000</v>
      </c>
      <c r="D4079" s="119">
        <v>0</v>
      </c>
    </row>
    <row r="4080" spans="1:4" s="91" customFormat="1" x14ac:dyDescent="0.2">
      <c r="A4080" s="109">
        <v>412500</v>
      </c>
      <c r="B4080" s="110" t="s">
        <v>94</v>
      </c>
      <c r="C4080" s="119">
        <v>115000</v>
      </c>
      <c r="D4080" s="119">
        <v>0</v>
      </c>
    </row>
    <row r="4081" spans="1:4" s="91" customFormat="1" x14ac:dyDescent="0.2">
      <c r="A4081" s="109">
        <v>412600</v>
      </c>
      <c r="B4081" s="110" t="s">
        <v>215</v>
      </c>
      <c r="C4081" s="119">
        <v>180000</v>
      </c>
      <c r="D4081" s="119">
        <v>0</v>
      </c>
    </row>
    <row r="4082" spans="1:4" s="91" customFormat="1" x14ac:dyDescent="0.2">
      <c r="A4082" s="109">
        <v>412700</v>
      </c>
      <c r="B4082" s="110" t="s">
        <v>202</v>
      </c>
      <c r="C4082" s="119">
        <v>143000</v>
      </c>
      <c r="D4082" s="119">
        <v>0</v>
      </c>
    </row>
    <row r="4083" spans="1:4" s="91" customFormat="1" x14ac:dyDescent="0.2">
      <c r="A4083" s="109">
        <v>412700</v>
      </c>
      <c r="B4083" s="110" t="s">
        <v>304</v>
      </c>
      <c r="C4083" s="119">
        <v>7000</v>
      </c>
      <c r="D4083" s="119">
        <v>0</v>
      </c>
    </row>
    <row r="4084" spans="1:4" s="91" customFormat="1" x14ac:dyDescent="0.2">
      <c r="A4084" s="109">
        <v>412900</v>
      </c>
      <c r="B4084" s="114" t="s">
        <v>526</v>
      </c>
      <c r="C4084" s="119">
        <v>2000</v>
      </c>
      <c r="D4084" s="119">
        <v>0</v>
      </c>
    </row>
    <row r="4085" spans="1:4" s="91" customFormat="1" x14ac:dyDescent="0.2">
      <c r="A4085" s="109">
        <v>412900</v>
      </c>
      <c r="B4085" s="114" t="s">
        <v>294</v>
      </c>
      <c r="C4085" s="119">
        <v>100000</v>
      </c>
      <c r="D4085" s="119">
        <v>0</v>
      </c>
    </row>
    <row r="4086" spans="1:4" s="91" customFormat="1" x14ac:dyDescent="0.2">
      <c r="A4086" s="109">
        <v>412900</v>
      </c>
      <c r="B4086" s="114" t="s">
        <v>311</v>
      </c>
      <c r="C4086" s="119">
        <v>4000</v>
      </c>
      <c r="D4086" s="119">
        <v>0</v>
      </c>
    </row>
    <row r="4087" spans="1:4" s="91" customFormat="1" ht="40.5" x14ac:dyDescent="0.2">
      <c r="A4087" s="109">
        <v>412900</v>
      </c>
      <c r="B4087" s="114" t="s">
        <v>312</v>
      </c>
      <c r="C4087" s="119">
        <v>8000</v>
      </c>
      <c r="D4087" s="119">
        <v>0</v>
      </c>
    </row>
    <row r="4088" spans="1:4" s="91" customFormat="1" ht="40.5" x14ac:dyDescent="0.2">
      <c r="A4088" s="109">
        <v>412900</v>
      </c>
      <c r="B4088" s="110" t="s">
        <v>313</v>
      </c>
      <c r="C4088" s="119">
        <v>11000</v>
      </c>
      <c r="D4088" s="119">
        <v>0</v>
      </c>
    </row>
    <row r="4089" spans="1:4" s="91" customFormat="1" x14ac:dyDescent="0.2">
      <c r="A4089" s="109">
        <v>412900</v>
      </c>
      <c r="B4089" s="110" t="s">
        <v>296</v>
      </c>
      <c r="C4089" s="119">
        <v>1000</v>
      </c>
      <c r="D4089" s="119">
        <v>0</v>
      </c>
    </row>
    <row r="4090" spans="1:4" s="116" customFormat="1" x14ac:dyDescent="0.2">
      <c r="A4090" s="107">
        <v>413000</v>
      </c>
      <c r="B4090" s="112" t="s">
        <v>206</v>
      </c>
      <c r="C4090" s="106">
        <f t="shared" ref="C4090" si="1131">C4091</f>
        <v>600</v>
      </c>
      <c r="D4090" s="106">
        <f t="shared" ref="D4090" si="1132">D4091</f>
        <v>0</v>
      </c>
    </row>
    <row r="4091" spans="1:4" s="91" customFormat="1" x14ac:dyDescent="0.2">
      <c r="A4091" s="109">
        <v>413900</v>
      </c>
      <c r="B4091" s="110" t="s">
        <v>99</v>
      </c>
      <c r="C4091" s="119">
        <v>600</v>
      </c>
      <c r="D4091" s="119">
        <v>0</v>
      </c>
    </row>
    <row r="4092" spans="1:4" s="116" customFormat="1" x14ac:dyDescent="0.2">
      <c r="A4092" s="107">
        <v>414000</v>
      </c>
      <c r="B4092" s="112" t="s">
        <v>104</v>
      </c>
      <c r="C4092" s="106">
        <f t="shared" ref="C4092" si="1133">SUM(C4093:C4095)</f>
        <v>4340000</v>
      </c>
      <c r="D4092" s="106">
        <f t="shared" ref="D4092" si="1134">SUM(D4093:D4095)</f>
        <v>0</v>
      </c>
    </row>
    <row r="4093" spans="1:4" s="91" customFormat="1" x14ac:dyDescent="0.2">
      <c r="A4093" s="109">
        <v>414100</v>
      </c>
      <c r="B4093" s="110" t="s">
        <v>694</v>
      </c>
      <c r="C4093" s="119">
        <v>3990000</v>
      </c>
      <c r="D4093" s="119">
        <v>0</v>
      </c>
    </row>
    <row r="4094" spans="1:4" s="91" customFormat="1" x14ac:dyDescent="0.2">
      <c r="A4094" s="109">
        <v>414100</v>
      </c>
      <c r="B4094" s="110" t="s">
        <v>432</v>
      </c>
      <c r="C4094" s="119">
        <v>300000</v>
      </c>
      <c r="D4094" s="119">
        <v>0</v>
      </c>
    </row>
    <row r="4095" spans="1:4" s="91" customFormat="1" x14ac:dyDescent="0.2">
      <c r="A4095" s="109">
        <v>414100</v>
      </c>
      <c r="B4095" s="110" t="s">
        <v>433</v>
      </c>
      <c r="C4095" s="119">
        <v>50000</v>
      </c>
      <c r="D4095" s="119">
        <v>0</v>
      </c>
    </row>
    <row r="4096" spans="1:4" s="147" customFormat="1" x14ac:dyDescent="0.2">
      <c r="A4096" s="107">
        <v>415000</v>
      </c>
      <c r="B4096" s="112" t="s">
        <v>50</v>
      </c>
      <c r="C4096" s="106">
        <f>SUM(C4097:C4100)</f>
        <v>3360000</v>
      </c>
      <c r="D4096" s="106">
        <f>SUM(D4097:D4100)</f>
        <v>0</v>
      </c>
    </row>
    <row r="4097" spans="1:4" s="91" customFormat="1" x14ac:dyDescent="0.2">
      <c r="A4097" s="117">
        <v>415100</v>
      </c>
      <c r="B4097" s="110" t="s">
        <v>258</v>
      </c>
      <c r="C4097" s="119">
        <v>30000</v>
      </c>
      <c r="D4097" s="119">
        <v>0</v>
      </c>
    </row>
    <row r="4098" spans="1:4" s="91" customFormat="1" x14ac:dyDescent="0.2">
      <c r="A4098" s="109">
        <v>415200</v>
      </c>
      <c r="B4098" s="110" t="s">
        <v>272</v>
      </c>
      <c r="C4098" s="119">
        <v>430000</v>
      </c>
      <c r="D4098" s="119">
        <v>0</v>
      </c>
    </row>
    <row r="4099" spans="1:4" s="91" customFormat="1" x14ac:dyDescent="0.2">
      <c r="A4099" s="109">
        <v>415200</v>
      </c>
      <c r="B4099" s="110" t="s">
        <v>506</v>
      </c>
      <c r="C4099" s="119">
        <v>470000</v>
      </c>
      <c r="D4099" s="119">
        <v>0</v>
      </c>
    </row>
    <row r="4100" spans="1:4" s="91" customFormat="1" x14ac:dyDescent="0.2">
      <c r="A4100" s="109">
        <v>415200</v>
      </c>
      <c r="B4100" s="110" t="s">
        <v>273</v>
      </c>
      <c r="C4100" s="119">
        <v>2430000</v>
      </c>
      <c r="D4100" s="119">
        <v>0</v>
      </c>
    </row>
    <row r="4101" spans="1:4" s="116" customFormat="1" ht="40.5" x14ac:dyDescent="0.2">
      <c r="A4101" s="107">
        <v>418000</v>
      </c>
      <c r="B4101" s="112" t="s">
        <v>209</v>
      </c>
      <c r="C4101" s="106">
        <f t="shared" ref="C4101" si="1135">C4102+C4103</f>
        <v>14000</v>
      </c>
      <c r="D4101" s="106">
        <f t="shared" ref="D4101" si="1136">D4102+D4103</f>
        <v>0</v>
      </c>
    </row>
    <row r="4102" spans="1:4" s="91" customFormat="1" x14ac:dyDescent="0.2">
      <c r="A4102" s="109">
        <v>418200</v>
      </c>
      <c r="B4102" s="110" t="s">
        <v>145</v>
      </c>
      <c r="C4102" s="119">
        <v>10000</v>
      </c>
      <c r="D4102" s="119">
        <v>0</v>
      </c>
    </row>
    <row r="4103" spans="1:4" s="91" customFormat="1" x14ac:dyDescent="0.2">
      <c r="A4103" s="109">
        <v>418400</v>
      </c>
      <c r="B4103" s="110" t="s">
        <v>146</v>
      </c>
      <c r="C4103" s="119">
        <v>4000</v>
      </c>
      <c r="D4103" s="119">
        <v>0</v>
      </c>
    </row>
    <row r="4104" spans="1:4" s="147" customFormat="1" x14ac:dyDescent="0.2">
      <c r="A4104" s="107">
        <v>480000</v>
      </c>
      <c r="B4104" s="112" t="s">
        <v>147</v>
      </c>
      <c r="C4104" s="106">
        <f t="shared" ref="C4104" si="1137">C4105</f>
        <v>31756000</v>
      </c>
      <c r="D4104" s="106">
        <f t="shared" ref="D4104" si="1138">D4105</f>
        <v>0</v>
      </c>
    </row>
    <row r="4105" spans="1:4" s="147" customFormat="1" x14ac:dyDescent="0.2">
      <c r="A4105" s="107">
        <v>488000</v>
      </c>
      <c r="B4105" s="112" t="s">
        <v>103</v>
      </c>
      <c r="C4105" s="106">
        <f t="shared" ref="C4105" si="1139">SUM(C4106:C4110)</f>
        <v>31756000</v>
      </c>
      <c r="D4105" s="106">
        <f t="shared" ref="D4105" si="1140">SUM(D4106:D4110)</f>
        <v>0</v>
      </c>
    </row>
    <row r="4106" spans="1:4" s="91" customFormat="1" ht="40.5" x14ac:dyDescent="0.2">
      <c r="A4106" s="109">
        <v>488100</v>
      </c>
      <c r="B4106" s="110" t="s">
        <v>434</v>
      </c>
      <c r="C4106" s="119">
        <v>300000</v>
      </c>
      <c r="D4106" s="119">
        <v>0</v>
      </c>
    </row>
    <row r="4107" spans="1:4" s="91" customFormat="1" ht="40.5" x14ac:dyDescent="0.2">
      <c r="A4107" s="109">
        <v>488100</v>
      </c>
      <c r="B4107" s="110" t="s">
        <v>435</v>
      </c>
      <c r="C4107" s="119">
        <v>15915000</v>
      </c>
      <c r="D4107" s="119">
        <v>0</v>
      </c>
    </row>
    <row r="4108" spans="1:4" s="91" customFormat="1" x14ac:dyDescent="0.2">
      <c r="A4108" s="109">
        <v>488100</v>
      </c>
      <c r="B4108" s="110" t="s">
        <v>288</v>
      </c>
      <c r="C4108" s="119">
        <v>14110000</v>
      </c>
      <c r="D4108" s="119">
        <v>0</v>
      </c>
    </row>
    <row r="4109" spans="1:4" s="91" customFormat="1" x14ac:dyDescent="0.2">
      <c r="A4109" s="109">
        <v>488100</v>
      </c>
      <c r="B4109" s="110" t="s">
        <v>507</v>
      </c>
      <c r="C4109" s="119">
        <v>400000</v>
      </c>
      <c r="D4109" s="119">
        <v>0</v>
      </c>
    </row>
    <row r="4110" spans="1:4" s="91" customFormat="1" x14ac:dyDescent="0.2">
      <c r="A4110" s="109">
        <v>488100</v>
      </c>
      <c r="B4110" s="110" t="s">
        <v>103</v>
      </c>
      <c r="C4110" s="119">
        <v>1031000</v>
      </c>
      <c r="D4110" s="119">
        <v>0</v>
      </c>
    </row>
    <row r="4111" spans="1:4" s="91" customFormat="1" x14ac:dyDescent="0.2">
      <c r="A4111" s="107">
        <v>510000</v>
      </c>
      <c r="B4111" s="112" t="s">
        <v>151</v>
      </c>
      <c r="C4111" s="106">
        <f>C4112+C4115+0</f>
        <v>928000</v>
      </c>
      <c r="D4111" s="106">
        <f>D4112+D4115+0</f>
        <v>0</v>
      </c>
    </row>
    <row r="4112" spans="1:4" s="91" customFormat="1" x14ac:dyDescent="0.2">
      <c r="A4112" s="107">
        <v>511000</v>
      </c>
      <c r="B4112" s="112" t="s">
        <v>152</v>
      </c>
      <c r="C4112" s="106">
        <f t="shared" ref="C4112" si="1141">SUM(C4113:C4114)</f>
        <v>900000</v>
      </c>
      <c r="D4112" s="106">
        <f t="shared" ref="D4112" si="1142">SUM(D4113:D4114)</f>
        <v>0</v>
      </c>
    </row>
    <row r="4113" spans="1:4" s="91" customFormat="1" x14ac:dyDescent="0.2">
      <c r="A4113" s="109">
        <v>511300</v>
      </c>
      <c r="B4113" s="110" t="s">
        <v>155</v>
      </c>
      <c r="C4113" s="119">
        <v>890000</v>
      </c>
      <c r="D4113" s="119">
        <v>0</v>
      </c>
    </row>
    <row r="4114" spans="1:4" s="91" customFormat="1" x14ac:dyDescent="0.2">
      <c r="A4114" s="109">
        <v>511700</v>
      </c>
      <c r="B4114" s="110" t="s">
        <v>158</v>
      </c>
      <c r="C4114" s="119">
        <v>10000</v>
      </c>
      <c r="D4114" s="119">
        <v>0</v>
      </c>
    </row>
    <row r="4115" spans="1:4" s="116" customFormat="1" ht="40.5" x14ac:dyDescent="0.2">
      <c r="A4115" s="107">
        <v>516000</v>
      </c>
      <c r="B4115" s="112" t="s">
        <v>162</v>
      </c>
      <c r="C4115" s="106">
        <f t="shared" ref="C4115" si="1143">C4116</f>
        <v>28000</v>
      </c>
      <c r="D4115" s="106">
        <f t="shared" ref="D4115" si="1144">D4116</f>
        <v>0</v>
      </c>
    </row>
    <row r="4116" spans="1:4" s="91" customFormat="1" x14ac:dyDescent="0.2">
      <c r="A4116" s="109">
        <v>516100</v>
      </c>
      <c r="B4116" s="110" t="s">
        <v>162</v>
      </c>
      <c r="C4116" s="119">
        <v>28000</v>
      </c>
      <c r="D4116" s="119">
        <v>0</v>
      </c>
    </row>
    <row r="4117" spans="1:4" s="116" customFormat="1" x14ac:dyDescent="0.2">
      <c r="A4117" s="107">
        <v>610000</v>
      </c>
      <c r="B4117" s="112" t="s">
        <v>170</v>
      </c>
      <c r="C4117" s="106">
        <f>0+C4118</f>
        <v>300000</v>
      </c>
      <c r="D4117" s="106">
        <f>0+D4118</f>
        <v>0</v>
      </c>
    </row>
    <row r="4118" spans="1:4" s="116" customFormat="1" ht="40.5" x14ac:dyDescent="0.2">
      <c r="A4118" s="107">
        <v>618000</v>
      </c>
      <c r="B4118" s="112" t="s">
        <v>115</v>
      </c>
      <c r="C4118" s="106">
        <f t="shared" ref="C4118" si="1145">C4119</f>
        <v>300000</v>
      </c>
      <c r="D4118" s="106">
        <f t="shared" ref="D4118" si="1146">D4119</f>
        <v>0</v>
      </c>
    </row>
    <row r="4119" spans="1:4" s="91" customFormat="1" ht="40.5" x14ac:dyDescent="0.2">
      <c r="A4119" s="109">
        <v>618100</v>
      </c>
      <c r="B4119" s="110" t="s">
        <v>436</v>
      </c>
      <c r="C4119" s="119">
        <v>300000</v>
      </c>
      <c r="D4119" s="119">
        <v>0</v>
      </c>
    </row>
    <row r="4120" spans="1:4" s="116" customFormat="1" x14ac:dyDescent="0.2">
      <c r="A4120" s="107">
        <v>630000</v>
      </c>
      <c r="B4120" s="112" t="s">
        <v>190</v>
      </c>
      <c r="C4120" s="106">
        <f>C4123+C4121</f>
        <v>130000</v>
      </c>
      <c r="D4120" s="106">
        <f>D4123+D4121</f>
        <v>0</v>
      </c>
    </row>
    <row r="4121" spans="1:4" s="116" customFormat="1" x14ac:dyDescent="0.2">
      <c r="A4121" s="107">
        <v>631000</v>
      </c>
      <c r="B4121" s="112" t="s">
        <v>125</v>
      </c>
      <c r="C4121" s="106">
        <f>0+C4122</f>
        <v>30000</v>
      </c>
      <c r="D4121" s="106">
        <f>0+D4122</f>
        <v>0</v>
      </c>
    </row>
    <row r="4122" spans="1:4" s="91" customFormat="1" x14ac:dyDescent="0.2">
      <c r="A4122" s="117">
        <v>631200</v>
      </c>
      <c r="B4122" s="110" t="s">
        <v>193</v>
      </c>
      <c r="C4122" s="119">
        <v>30000</v>
      </c>
      <c r="D4122" s="119">
        <v>0</v>
      </c>
    </row>
    <row r="4123" spans="1:4" s="116" customFormat="1" ht="40.5" x14ac:dyDescent="0.2">
      <c r="A4123" s="107">
        <v>638000</v>
      </c>
      <c r="B4123" s="112" t="s">
        <v>126</v>
      </c>
      <c r="C4123" s="106">
        <f t="shared" ref="C4123" si="1147">C4124</f>
        <v>100000</v>
      </c>
      <c r="D4123" s="106">
        <f t="shared" ref="D4123" si="1148">D4124</f>
        <v>0</v>
      </c>
    </row>
    <row r="4124" spans="1:4" s="91" customFormat="1" x14ac:dyDescent="0.2">
      <c r="A4124" s="109">
        <v>638100</v>
      </c>
      <c r="B4124" s="110" t="s">
        <v>195</v>
      </c>
      <c r="C4124" s="119">
        <v>100000</v>
      </c>
      <c r="D4124" s="119">
        <v>0</v>
      </c>
    </row>
    <row r="4125" spans="1:4" s="91" customFormat="1" x14ac:dyDescent="0.2">
      <c r="A4125" s="150"/>
      <c r="B4125" s="144" t="s">
        <v>229</v>
      </c>
      <c r="C4125" s="148">
        <f>C4070+C4104+C4111+C4117+C4120</f>
        <v>47329600</v>
      </c>
      <c r="D4125" s="148">
        <f>D4070+D4104+D4111+D4117+D4120</f>
        <v>0</v>
      </c>
    </row>
    <row r="4126" spans="1:4" s="91" customFormat="1" x14ac:dyDescent="0.2">
      <c r="A4126" s="101"/>
      <c r="B4126" s="110"/>
      <c r="C4126" s="111"/>
      <c r="D4126" s="111"/>
    </row>
    <row r="4127" spans="1:4" s="91" customFormat="1" x14ac:dyDescent="0.2">
      <c r="A4127" s="104"/>
      <c r="B4127" s="105"/>
      <c r="C4127" s="111"/>
      <c r="D4127" s="111"/>
    </row>
    <row r="4128" spans="1:4" s="91" customFormat="1" x14ac:dyDescent="0.2">
      <c r="A4128" s="109" t="s">
        <v>695</v>
      </c>
      <c r="B4128" s="112"/>
      <c r="C4128" s="111"/>
      <c r="D4128" s="111"/>
    </row>
    <row r="4129" spans="1:4" s="91" customFormat="1" x14ac:dyDescent="0.2">
      <c r="A4129" s="109" t="s">
        <v>248</v>
      </c>
      <c r="B4129" s="112"/>
      <c r="C4129" s="111"/>
      <c r="D4129" s="111"/>
    </row>
    <row r="4130" spans="1:4" s="91" customFormat="1" x14ac:dyDescent="0.2">
      <c r="A4130" s="109" t="s">
        <v>373</v>
      </c>
      <c r="B4130" s="112"/>
      <c r="C4130" s="111"/>
      <c r="D4130" s="111"/>
    </row>
    <row r="4131" spans="1:4" s="91" customFormat="1" x14ac:dyDescent="0.2">
      <c r="A4131" s="109" t="s">
        <v>525</v>
      </c>
      <c r="B4131" s="112"/>
      <c r="C4131" s="111"/>
      <c r="D4131" s="111"/>
    </row>
    <row r="4132" spans="1:4" s="91" customFormat="1" x14ac:dyDescent="0.2">
      <c r="A4132" s="109"/>
      <c r="B4132" s="140"/>
      <c r="C4132" s="128"/>
      <c r="D4132" s="128"/>
    </row>
    <row r="4133" spans="1:4" s="91" customFormat="1" x14ac:dyDescent="0.2">
      <c r="A4133" s="107">
        <v>410000</v>
      </c>
      <c r="B4133" s="108" t="s">
        <v>87</v>
      </c>
      <c r="C4133" s="106">
        <f>C4134+C4139+C4152+0+0</f>
        <v>2634700</v>
      </c>
      <c r="D4133" s="106">
        <f>D4134+D4139+D4152+0+0</f>
        <v>0</v>
      </c>
    </row>
    <row r="4134" spans="1:4" s="91" customFormat="1" x14ac:dyDescent="0.2">
      <c r="A4134" s="107">
        <v>411000</v>
      </c>
      <c r="B4134" s="108" t="s">
        <v>200</v>
      </c>
      <c r="C4134" s="106">
        <f t="shared" ref="C4134" si="1149">SUM(C4135:C4138)</f>
        <v>2275000</v>
      </c>
      <c r="D4134" s="106">
        <f t="shared" ref="D4134" si="1150">SUM(D4135:D4138)</f>
        <v>0</v>
      </c>
    </row>
    <row r="4135" spans="1:4" s="91" customFormat="1" x14ac:dyDescent="0.2">
      <c r="A4135" s="109">
        <v>411100</v>
      </c>
      <c r="B4135" s="110" t="s">
        <v>88</v>
      </c>
      <c r="C4135" s="119">
        <v>2100000</v>
      </c>
      <c r="D4135" s="119">
        <v>0</v>
      </c>
    </row>
    <row r="4136" spans="1:4" s="91" customFormat="1" ht="40.5" x14ac:dyDescent="0.2">
      <c r="A4136" s="109">
        <v>411200</v>
      </c>
      <c r="B4136" s="110" t="s">
        <v>213</v>
      </c>
      <c r="C4136" s="119">
        <v>90000</v>
      </c>
      <c r="D4136" s="119">
        <v>0</v>
      </c>
    </row>
    <row r="4137" spans="1:4" s="91" customFormat="1" ht="40.5" x14ac:dyDescent="0.2">
      <c r="A4137" s="109">
        <v>411300</v>
      </c>
      <c r="B4137" s="110" t="s">
        <v>89</v>
      </c>
      <c r="C4137" s="119">
        <v>50000</v>
      </c>
      <c r="D4137" s="119">
        <v>0</v>
      </c>
    </row>
    <row r="4138" spans="1:4" s="91" customFormat="1" x14ac:dyDescent="0.2">
      <c r="A4138" s="109">
        <v>411400</v>
      </c>
      <c r="B4138" s="110" t="s">
        <v>90</v>
      </c>
      <c r="C4138" s="119">
        <v>35000</v>
      </c>
      <c r="D4138" s="119">
        <v>0</v>
      </c>
    </row>
    <row r="4139" spans="1:4" s="91" customFormat="1" x14ac:dyDescent="0.2">
      <c r="A4139" s="107">
        <v>412000</v>
      </c>
      <c r="B4139" s="112" t="s">
        <v>205</v>
      </c>
      <c r="C4139" s="106">
        <f>SUM(C4140:C4151)</f>
        <v>359400</v>
      </c>
      <c r="D4139" s="106">
        <f>SUM(D4140:D4151)</f>
        <v>0</v>
      </c>
    </row>
    <row r="4140" spans="1:4" s="91" customFormat="1" x14ac:dyDescent="0.2">
      <c r="A4140" s="109">
        <v>412100</v>
      </c>
      <c r="B4140" s="110" t="s">
        <v>91</v>
      </c>
      <c r="C4140" s="119">
        <v>6000</v>
      </c>
      <c r="D4140" s="119">
        <v>0</v>
      </c>
    </row>
    <row r="4141" spans="1:4" s="91" customFormat="1" ht="40.5" x14ac:dyDescent="0.2">
      <c r="A4141" s="109">
        <v>412200</v>
      </c>
      <c r="B4141" s="110" t="s">
        <v>214</v>
      </c>
      <c r="C4141" s="119">
        <v>100000</v>
      </c>
      <c r="D4141" s="119">
        <v>0</v>
      </c>
    </row>
    <row r="4142" spans="1:4" s="91" customFormat="1" x14ac:dyDescent="0.2">
      <c r="A4142" s="109">
        <v>412300</v>
      </c>
      <c r="B4142" s="110" t="s">
        <v>92</v>
      </c>
      <c r="C4142" s="119">
        <v>7999.9999999999982</v>
      </c>
      <c r="D4142" s="119">
        <v>0</v>
      </c>
    </row>
    <row r="4143" spans="1:4" s="91" customFormat="1" x14ac:dyDescent="0.2">
      <c r="A4143" s="109">
        <v>412400</v>
      </c>
      <c r="B4143" s="110" t="s">
        <v>93</v>
      </c>
      <c r="C4143" s="119">
        <v>700</v>
      </c>
      <c r="D4143" s="119">
        <v>0</v>
      </c>
    </row>
    <row r="4144" spans="1:4" s="91" customFormat="1" x14ac:dyDescent="0.2">
      <c r="A4144" s="109">
        <v>412500</v>
      </c>
      <c r="B4144" s="110" t="s">
        <v>94</v>
      </c>
      <c r="C4144" s="119">
        <v>45000</v>
      </c>
      <c r="D4144" s="119">
        <v>0</v>
      </c>
    </row>
    <row r="4145" spans="1:4" s="91" customFormat="1" x14ac:dyDescent="0.2">
      <c r="A4145" s="109">
        <v>412600</v>
      </c>
      <c r="B4145" s="110" t="s">
        <v>215</v>
      </c>
      <c r="C4145" s="119">
        <v>20000</v>
      </c>
      <c r="D4145" s="119">
        <v>0</v>
      </c>
    </row>
    <row r="4146" spans="1:4" s="91" customFormat="1" x14ac:dyDescent="0.2">
      <c r="A4146" s="109">
        <v>412700</v>
      </c>
      <c r="B4146" s="110" t="s">
        <v>202</v>
      </c>
      <c r="C4146" s="119">
        <v>160000</v>
      </c>
      <c r="D4146" s="119">
        <v>0</v>
      </c>
    </row>
    <row r="4147" spans="1:4" s="91" customFormat="1" x14ac:dyDescent="0.2">
      <c r="A4147" s="109">
        <v>412900</v>
      </c>
      <c r="B4147" s="114" t="s">
        <v>526</v>
      </c>
      <c r="C4147" s="119">
        <v>599.99999999999977</v>
      </c>
      <c r="D4147" s="119">
        <v>0</v>
      </c>
    </row>
    <row r="4148" spans="1:4" s="91" customFormat="1" x14ac:dyDescent="0.2">
      <c r="A4148" s="109">
        <v>412900</v>
      </c>
      <c r="B4148" s="114" t="s">
        <v>294</v>
      </c>
      <c r="C4148" s="119">
        <v>10200.000000000004</v>
      </c>
      <c r="D4148" s="119">
        <v>0</v>
      </c>
    </row>
    <row r="4149" spans="1:4" s="91" customFormat="1" ht="40.5" x14ac:dyDescent="0.2">
      <c r="A4149" s="109">
        <v>412900</v>
      </c>
      <c r="B4149" s="114" t="s">
        <v>312</v>
      </c>
      <c r="C4149" s="119">
        <v>6100</v>
      </c>
      <c r="D4149" s="119">
        <v>0</v>
      </c>
    </row>
    <row r="4150" spans="1:4" s="91" customFormat="1" ht="40.5" x14ac:dyDescent="0.2">
      <c r="A4150" s="117">
        <v>412900</v>
      </c>
      <c r="B4150" s="114" t="s">
        <v>313</v>
      </c>
      <c r="C4150" s="119">
        <v>2500</v>
      </c>
      <c r="D4150" s="119">
        <v>0</v>
      </c>
    </row>
    <row r="4151" spans="1:4" s="91" customFormat="1" x14ac:dyDescent="0.2">
      <c r="A4151" s="109">
        <v>412900</v>
      </c>
      <c r="B4151" s="114" t="s">
        <v>296</v>
      </c>
      <c r="C4151" s="119">
        <v>300</v>
      </c>
      <c r="D4151" s="119">
        <v>0</v>
      </c>
    </row>
    <row r="4152" spans="1:4" s="116" customFormat="1" x14ac:dyDescent="0.2">
      <c r="A4152" s="107">
        <v>413000</v>
      </c>
      <c r="B4152" s="112" t="s">
        <v>206</v>
      </c>
      <c r="C4152" s="106">
        <f t="shared" ref="C4152" si="1151">C4153</f>
        <v>300</v>
      </c>
      <c r="D4152" s="106">
        <f t="shared" ref="D4152" si="1152">D4153</f>
        <v>0</v>
      </c>
    </row>
    <row r="4153" spans="1:4" s="91" customFormat="1" x14ac:dyDescent="0.2">
      <c r="A4153" s="109">
        <v>413900</v>
      </c>
      <c r="B4153" s="110" t="s">
        <v>99</v>
      </c>
      <c r="C4153" s="119">
        <v>300</v>
      </c>
      <c r="D4153" s="119">
        <v>0</v>
      </c>
    </row>
    <row r="4154" spans="1:4" s="116" customFormat="1" x14ac:dyDescent="0.2">
      <c r="A4154" s="107">
        <v>480000</v>
      </c>
      <c r="B4154" s="112" t="s">
        <v>147</v>
      </c>
      <c r="C4154" s="106">
        <f t="shared" ref="C4154:C4155" si="1153">C4155</f>
        <v>1000</v>
      </c>
      <c r="D4154" s="106">
        <f t="shared" ref="D4154:D4155" si="1154">D4155</f>
        <v>0</v>
      </c>
    </row>
    <row r="4155" spans="1:4" s="116" customFormat="1" x14ac:dyDescent="0.2">
      <c r="A4155" s="107">
        <v>488000</v>
      </c>
      <c r="B4155" s="112" t="s">
        <v>103</v>
      </c>
      <c r="C4155" s="106">
        <f t="shared" si="1153"/>
        <v>1000</v>
      </c>
      <c r="D4155" s="106">
        <f t="shared" si="1154"/>
        <v>0</v>
      </c>
    </row>
    <row r="4156" spans="1:4" s="91" customFormat="1" x14ac:dyDescent="0.2">
      <c r="A4156" s="117">
        <v>488100</v>
      </c>
      <c r="B4156" s="110" t="s">
        <v>103</v>
      </c>
      <c r="C4156" s="119">
        <v>1000</v>
      </c>
      <c r="D4156" s="119">
        <v>0</v>
      </c>
    </row>
    <row r="4157" spans="1:4" s="91" customFormat="1" x14ac:dyDescent="0.2">
      <c r="A4157" s="107">
        <v>510000</v>
      </c>
      <c r="B4157" s="112" t="s">
        <v>151</v>
      </c>
      <c r="C4157" s="106">
        <f>C4164+C4158+C4162+0</f>
        <v>100800</v>
      </c>
      <c r="D4157" s="106">
        <f>D4164+D4158+D4162+0</f>
        <v>0</v>
      </c>
    </row>
    <row r="4158" spans="1:4" s="116" customFormat="1" x14ac:dyDescent="0.2">
      <c r="A4158" s="107">
        <v>511000</v>
      </c>
      <c r="B4158" s="112" t="s">
        <v>152</v>
      </c>
      <c r="C4158" s="106">
        <f>SUM(C4159:C4161)</f>
        <v>86800</v>
      </c>
      <c r="D4158" s="106">
        <f>SUM(D4159:D4161)</f>
        <v>0</v>
      </c>
    </row>
    <row r="4159" spans="1:4" s="91" customFormat="1" ht="40.5" x14ac:dyDescent="0.2">
      <c r="A4159" s="117">
        <v>511200</v>
      </c>
      <c r="B4159" s="110" t="s">
        <v>154</v>
      </c>
      <c r="C4159" s="119">
        <v>5000</v>
      </c>
      <c r="D4159" s="119">
        <v>0</v>
      </c>
    </row>
    <row r="4160" spans="1:4" s="91" customFormat="1" x14ac:dyDescent="0.2">
      <c r="A4160" s="109">
        <v>511300</v>
      </c>
      <c r="B4160" s="110" t="s">
        <v>155</v>
      </c>
      <c r="C4160" s="119">
        <v>61800</v>
      </c>
      <c r="D4160" s="119">
        <v>0</v>
      </c>
    </row>
    <row r="4161" spans="1:4" s="91" customFormat="1" x14ac:dyDescent="0.2">
      <c r="A4161" s="117">
        <v>511400</v>
      </c>
      <c r="B4161" s="110" t="s">
        <v>156</v>
      </c>
      <c r="C4161" s="119">
        <v>20000</v>
      </c>
      <c r="D4161" s="119">
        <v>0</v>
      </c>
    </row>
    <row r="4162" spans="1:4" s="116" customFormat="1" x14ac:dyDescent="0.2">
      <c r="A4162" s="107">
        <v>513000</v>
      </c>
      <c r="B4162" s="112" t="s">
        <v>160</v>
      </c>
      <c r="C4162" s="106">
        <f t="shared" ref="C4162" si="1155">C4163</f>
        <v>9000.0000000000018</v>
      </c>
      <c r="D4162" s="106">
        <f t="shared" ref="D4162" si="1156">D4163</f>
        <v>0</v>
      </c>
    </row>
    <row r="4163" spans="1:4" s="91" customFormat="1" x14ac:dyDescent="0.2">
      <c r="A4163" s="109">
        <v>513700</v>
      </c>
      <c r="B4163" s="110" t="s">
        <v>161</v>
      </c>
      <c r="C4163" s="119">
        <v>9000.0000000000018</v>
      </c>
      <c r="D4163" s="119">
        <v>0</v>
      </c>
    </row>
    <row r="4164" spans="1:4" s="91" customFormat="1" ht="40.5" x14ac:dyDescent="0.2">
      <c r="A4164" s="107">
        <v>516000</v>
      </c>
      <c r="B4164" s="112" t="s">
        <v>162</v>
      </c>
      <c r="C4164" s="106">
        <f t="shared" ref="C4164" si="1157">C4165</f>
        <v>5000</v>
      </c>
      <c r="D4164" s="106">
        <f t="shared" ref="D4164" si="1158">D4165</f>
        <v>0</v>
      </c>
    </row>
    <row r="4165" spans="1:4" s="91" customFormat="1" x14ac:dyDescent="0.2">
      <c r="A4165" s="109">
        <v>516100</v>
      </c>
      <c r="B4165" s="110" t="s">
        <v>162</v>
      </c>
      <c r="C4165" s="119">
        <v>5000</v>
      </c>
      <c r="D4165" s="119">
        <v>0</v>
      </c>
    </row>
    <row r="4166" spans="1:4" s="116" customFormat="1" x14ac:dyDescent="0.2">
      <c r="A4166" s="107">
        <v>630000</v>
      </c>
      <c r="B4166" s="112" t="s">
        <v>190</v>
      </c>
      <c r="C4166" s="106">
        <f>C4167+0</f>
        <v>57000</v>
      </c>
      <c r="D4166" s="106">
        <f>D4167+0</f>
        <v>0</v>
      </c>
    </row>
    <row r="4167" spans="1:4" s="116" customFormat="1" ht="40.5" x14ac:dyDescent="0.2">
      <c r="A4167" s="107">
        <v>638000</v>
      </c>
      <c r="B4167" s="112" t="s">
        <v>126</v>
      </c>
      <c r="C4167" s="106">
        <f t="shared" ref="C4167" si="1159">C4168</f>
        <v>57000</v>
      </c>
      <c r="D4167" s="106">
        <f t="shared" ref="D4167" si="1160">D4168</f>
        <v>0</v>
      </c>
    </row>
    <row r="4168" spans="1:4" s="91" customFormat="1" x14ac:dyDescent="0.2">
      <c r="A4168" s="109">
        <v>638100</v>
      </c>
      <c r="B4168" s="110" t="s">
        <v>195</v>
      </c>
      <c r="C4168" s="119">
        <v>57000</v>
      </c>
      <c r="D4168" s="119">
        <v>0</v>
      </c>
    </row>
    <row r="4169" spans="1:4" s="91" customFormat="1" x14ac:dyDescent="0.2">
      <c r="A4169" s="150"/>
      <c r="B4169" s="144" t="s">
        <v>229</v>
      </c>
      <c r="C4169" s="148">
        <f>C4133+C4157+C4166+C4154</f>
        <v>2793500</v>
      </c>
      <c r="D4169" s="148">
        <f>D4133+D4157+D4166+D4154</f>
        <v>0</v>
      </c>
    </row>
    <row r="4170" spans="1:4" s="91" customFormat="1" x14ac:dyDescent="0.2">
      <c r="A4170" s="109"/>
      <c r="B4170" s="110"/>
      <c r="C4170" s="111"/>
      <c r="D4170" s="111"/>
    </row>
    <row r="4171" spans="1:4" s="91" customFormat="1" x14ac:dyDescent="0.2">
      <c r="A4171" s="104"/>
      <c r="B4171" s="105"/>
      <c r="C4171" s="111"/>
      <c r="D4171" s="111"/>
    </row>
    <row r="4172" spans="1:4" s="91" customFormat="1" x14ac:dyDescent="0.2">
      <c r="A4172" s="109" t="s">
        <v>696</v>
      </c>
      <c r="B4172" s="112"/>
      <c r="C4172" s="111"/>
      <c r="D4172" s="111"/>
    </row>
    <row r="4173" spans="1:4" s="91" customFormat="1" x14ac:dyDescent="0.2">
      <c r="A4173" s="109" t="s">
        <v>248</v>
      </c>
      <c r="B4173" s="112"/>
      <c r="C4173" s="111"/>
      <c r="D4173" s="111"/>
    </row>
    <row r="4174" spans="1:4" s="91" customFormat="1" x14ac:dyDescent="0.2">
      <c r="A4174" s="109" t="s">
        <v>377</v>
      </c>
      <c r="B4174" s="112"/>
      <c r="C4174" s="111"/>
      <c r="D4174" s="111"/>
    </row>
    <row r="4175" spans="1:4" s="91" customFormat="1" x14ac:dyDescent="0.2">
      <c r="A4175" s="109" t="s">
        <v>525</v>
      </c>
      <c r="B4175" s="112"/>
      <c r="C4175" s="111"/>
      <c r="D4175" s="111"/>
    </row>
    <row r="4176" spans="1:4" s="91" customFormat="1" x14ac:dyDescent="0.2">
      <c r="A4176" s="109"/>
      <c r="B4176" s="140"/>
      <c r="C4176" s="128"/>
      <c r="D4176" s="128"/>
    </row>
    <row r="4177" spans="1:4" s="91" customFormat="1" x14ac:dyDescent="0.2">
      <c r="A4177" s="107">
        <v>410000</v>
      </c>
      <c r="B4177" s="108" t="s">
        <v>87</v>
      </c>
      <c r="C4177" s="106">
        <f>C4178+C4183+C4197+C4195</f>
        <v>76363000</v>
      </c>
      <c r="D4177" s="106">
        <f>D4178+D4183+D4197+D4195</f>
        <v>0</v>
      </c>
    </row>
    <row r="4178" spans="1:4" s="91" customFormat="1" x14ac:dyDescent="0.2">
      <c r="A4178" s="107">
        <v>411000</v>
      </c>
      <c r="B4178" s="108" t="s">
        <v>200</v>
      </c>
      <c r="C4178" s="106">
        <f t="shared" ref="C4178" si="1161">SUM(C4179:C4182)</f>
        <v>1222500</v>
      </c>
      <c r="D4178" s="106">
        <f t="shared" ref="D4178" si="1162">SUM(D4179:D4182)</f>
        <v>0</v>
      </c>
    </row>
    <row r="4179" spans="1:4" s="91" customFormat="1" x14ac:dyDescent="0.2">
      <c r="A4179" s="109">
        <v>411100</v>
      </c>
      <c r="B4179" s="110" t="s">
        <v>88</v>
      </c>
      <c r="C4179" s="119">
        <v>1150000</v>
      </c>
      <c r="D4179" s="119">
        <v>0</v>
      </c>
    </row>
    <row r="4180" spans="1:4" s="91" customFormat="1" ht="40.5" x14ac:dyDescent="0.2">
      <c r="A4180" s="109">
        <v>411200</v>
      </c>
      <c r="B4180" s="110" t="s">
        <v>213</v>
      </c>
      <c r="C4180" s="119">
        <v>35000</v>
      </c>
      <c r="D4180" s="119">
        <v>0</v>
      </c>
    </row>
    <row r="4181" spans="1:4" s="91" customFormat="1" ht="40.5" x14ac:dyDescent="0.2">
      <c r="A4181" s="109">
        <v>411300</v>
      </c>
      <c r="B4181" s="110" t="s">
        <v>89</v>
      </c>
      <c r="C4181" s="119">
        <v>30000</v>
      </c>
      <c r="D4181" s="119">
        <v>0</v>
      </c>
    </row>
    <row r="4182" spans="1:4" s="91" customFormat="1" x14ac:dyDescent="0.2">
      <c r="A4182" s="109">
        <v>411400</v>
      </c>
      <c r="B4182" s="110" t="s">
        <v>90</v>
      </c>
      <c r="C4182" s="119">
        <v>7500</v>
      </c>
      <c r="D4182" s="119">
        <v>0</v>
      </c>
    </row>
    <row r="4183" spans="1:4" s="91" customFormat="1" x14ac:dyDescent="0.2">
      <c r="A4183" s="107">
        <v>412000</v>
      </c>
      <c r="B4183" s="112" t="s">
        <v>205</v>
      </c>
      <c r="C4183" s="106">
        <f>SUM(C4184:C4194)</f>
        <v>140000</v>
      </c>
      <c r="D4183" s="106">
        <f>SUM(D4184:D4194)</f>
        <v>0</v>
      </c>
    </row>
    <row r="4184" spans="1:4" s="91" customFormat="1" x14ac:dyDescent="0.2">
      <c r="A4184" s="109">
        <v>412100</v>
      </c>
      <c r="B4184" s="110" t="s">
        <v>91</v>
      </c>
      <c r="C4184" s="119">
        <v>6500</v>
      </c>
      <c r="D4184" s="119">
        <v>0</v>
      </c>
    </row>
    <row r="4185" spans="1:4" s="91" customFormat="1" ht="40.5" x14ac:dyDescent="0.2">
      <c r="A4185" s="109">
        <v>412200</v>
      </c>
      <c r="B4185" s="110" t="s">
        <v>214</v>
      </c>
      <c r="C4185" s="119">
        <v>64999.999999999993</v>
      </c>
      <c r="D4185" s="119">
        <v>0</v>
      </c>
    </row>
    <row r="4186" spans="1:4" s="91" customFormat="1" x14ac:dyDescent="0.2">
      <c r="A4186" s="109">
        <v>412300</v>
      </c>
      <c r="B4186" s="110" t="s">
        <v>92</v>
      </c>
      <c r="C4186" s="119">
        <v>14000</v>
      </c>
      <c r="D4186" s="119">
        <v>0</v>
      </c>
    </row>
    <row r="4187" spans="1:4" s="91" customFormat="1" x14ac:dyDescent="0.2">
      <c r="A4187" s="109">
        <v>412500</v>
      </c>
      <c r="B4187" s="110" t="s">
        <v>94</v>
      </c>
      <c r="C4187" s="119">
        <v>3000</v>
      </c>
      <c r="D4187" s="119">
        <v>0</v>
      </c>
    </row>
    <row r="4188" spans="1:4" s="91" customFormat="1" x14ac:dyDescent="0.2">
      <c r="A4188" s="109">
        <v>412600</v>
      </c>
      <c r="B4188" s="110" t="s">
        <v>215</v>
      </c>
      <c r="C4188" s="119">
        <v>38000</v>
      </c>
      <c r="D4188" s="119">
        <v>0</v>
      </c>
    </row>
    <row r="4189" spans="1:4" s="91" customFormat="1" x14ac:dyDescent="0.2">
      <c r="A4189" s="109">
        <v>412700</v>
      </c>
      <c r="B4189" s="110" t="s">
        <v>202</v>
      </c>
      <c r="C4189" s="119">
        <v>8400</v>
      </c>
      <c r="D4189" s="119">
        <v>0</v>
      </c>
    </row>
    <row r="4190" spans="1:4" s="91" customFormat="1" x14ac:dyDescent="0.2">
      <c r="A4190" s="109">
        <v>412900</v>
      </c>
      <c r="B4190" s="114" t="s">
        <v>526</v>
      </c>
      <c r="C4190" s="119">
        <v>499.99999999999994</v>
      </c>
      <c r="D4190" s="119">
        <v>0</v>
      </c>
    </row>
    <row r="4191" spans="1:4" s="91" customFormat="1" x14ac:dyDescent="0.2">
      <c r="A4191" s="109">
        <v>412900</v>
      </c>
      <c r="B4191" s="114" t="s">
        <v>294</v>
      </c>
      <c r="C4191" s="119">
        <v>700</v>
      </c>
      <c r="D4191" s="119">
        <v>0</v>
      </c>
    </row>
    <row r="4192" spans="1:4" s="91" customFormat="1" x14ac:dyDescent="0.2">
      <c r="A4192" s="109">
        <v>412900</v>
      </c>
      <c r="B4192" s="114" t="s">
        <v>311</v>
      </c>
      <c r="C4192" s="119">
        <v>1200</v>
      </c>
      <c r="D4192" s="119">
        <v>0</v>
      </c>
    </row>
    <row r="4193" spans="1:4" s="91" customFormat="1" ht="40.5" x14ac:dyDescent="0.2">
      <c r="A4193" s="109">
        <v>412900</v>
      </c>
      <c r="B4193" s="114" t="s">
        <v>312</v>
      </c>
      <c r="C4193" s="119">
        <v>700</v>
      </c>
      <c r="D4193" s="119">
        <v>0</v>
      </c>
    </row>
    <row r="4194" spans="1:4" s="91" customFormat="1" ht="40.5" x14ac:dyDescent="0.2">
      <c r="A4194" s="109">
        <v>412900</v>
      </c>
      <c r="B4194" s="114" t="s">
        <v>313</v>
      </c>
      <c r="C4194" s="119">
        <v>2000.0000000000002</v>
      </c>
      <c r="D4194" s="119">
        <v>0</v>
      </c>
    </row>
    <row r="4195" spans="1:4" s="116" customFormat="1" x14ac:dyDescent="0.2">
      <c r="A4195" s="107">
        <v>413000</v>
      </c>
      <c r="B4195" s="112" t="s">
        <v>206</v>
      </c>
      <c r="C4195" s="106">
        <f t="shared" ref="C4195" si="1163">C4196</f>
        <v>499.99999999999994</v>
      </c>
      <c r="D4195" s="106">
        <f t="shared" ref="D4195" si="1164">D4196</f>
        <v>0</v>
      </c>
    </row>
    <row r="4196" spans="1:4" s="91" customFormat="1" x14ac:dyDescent="0.2">
      <c r="A4196" s="109">
        <v>413900</v>
      </c>
      <c r="B4196" s="110" t="s">
        <v>99</v>
      </c>
      <c r="C4196" s="119">
        <v>499.99999999999994</v>
      </c>
      <c r="D4196" s="119">
        <v>0</v>
      </c>
    </row>
    <row r="4197" spans="1:4" s="116" customFormat="1" x14ac:dyDescent="0.2">
      <c r="A4197" s="107">
        <v>414000</v>
      </c>
      <c r="B4197" s="112" t="s">
        <v>104</v>
      </c>
      <c r="C4197" s="106">
        <f t="shared" ref="C4197" si="1165">SUM(C4198:C4198)</f>
        <v>75000000</v>
      </c>
      <c r="D4197" s="106">
        <f t="shared" ref="D4197" si="1166">SUM(D4198:D4198)</f>
        <v>0</v>
      </c>
    </row>
    <row r="4198" spans="1:4" s="91" customFormat="1" x14ac:dyDescent="0.2">
      <c r="A4198" s="109">
        <v>414100</v>
      </c>
      <c r="B4198" s="110" t="s">
        <v>437</v>
      </c>
      <c r="C4198" s="119">
        <v>75000000</v>
      </c>
      <c r="D4198" s="119">
        <v>0</v>
      </c>
    </row>
    <row r="4199" spans="1:4" s="91" customFormat="1" x14ac:dyDescent="0.2">
      <c r="A4199" s="107">
        <v>510000</v>
      </c>
      <c r="B4199" s="112" t="s">
        <v>151</v>
      </c>
      <c r="C4199" s="106">
        <f t="shared" ref="C4199" si="1167">C4200+C4202</f>
        <v>5000</v>
      </c>
      <c r="D4199" s="106">
        <f t="shared" ref="D4199" si="1168">D4200+D4202</f>
        <v>0</v>
      </c>
    </row>
    <row r="4200" spans="1:4" s="91" customFormat="1" x14ac:dyDescent="0.2">
      <c r="A4200" s="107">
        <v>511000</v>
      </c>
      <c r="B4200" s="112" t="s">
        <v>152</v>
      </c>
      <c r="C4200" s="106">
        <f t="shared" ref="C4200" si="1169">SUM(C4201:C4201)</f>
        <v>3000</v>
      </c>
      <c r="D4200" s="106">
        <f t="shared" ref="D4200" si="1170">SUM(D4201:D4201)</f>
        <v>0</v>
      </c>
    </row>
    <row r="4201" spans="1:4" s="91" customFormat="1" x14ac:dyDescent="0.2">
      <c r="A4201" s="109">
        <v>511300</v>
      </c>
      <c r="B4201" s="110" t="s">
        <v>155</v>
      </c>
      <c r="C4201" s="119">
        <v>3000</v>
      </c>
      <c r="D4201" s="119">
        <v>0</v>
      </c>
    </row>
    <row r="4202" spans="1:4" s="116" customFormat="1" ht="40.5" x14ac:dyDescent="0.2">
      <c r="A4202" s="107">
        <v>516000</v>
      </c>
      <c r="B4202" s="112" t="s">
        <v>162</v>
      </c>
      <c r="C4202" s="106">
        <f t="shared" ref="C4202" si="1171">C4203</f>
        <v>2000</v>
      </c>
      <c r="D4202" s="106">
        <f t="shared" ref="D4202" si="1172">D4203</f>
        <v>0</v>
      </c>
    </row>
    <row r="4203" spans="1:4" s="91" customFormat="1" x14ac:dyDescent="0.2">
      <c r="A4203" s="109">
        <v>516100</v>
      </c>
      <c r="B4203" s="110" t="s">
        <v>162</v>
      </c>
      <c r="C4203" s="119">
        <v>2000</v>
      </c>
      <c r="D4203" s="119">
        <v>0</v>
      </c>
    </row>
    <row r="4204" spans="1:4" s="116" customFormat="1" x14ac:dyDescent="0.2">
      <c r="A4204" s="107">
        <v>630000</v>
      </c>
      <c r="B4204" s="112" t="s">
        <v>190</v>
      </c>
      <c r="C4204" s="106">
        <f t="shared" ref="C4204:C4205" si="1173">C4205</f>
        <v>70000</v>
      </c>
      <c r="D4204" s="106">
        <f t="shared" ref="D4204:D4205" si="1174">D4205</f>
        <v>0</v>
      </c>
    </row>
    <row r="4205" spans="1:4" s="116" customFormat="1" ht="40.5" x14ac:dyDescent="0.2">
      <c r="A4205" s="107">
        <v>638000</v>
      </c>
      <c r="B4205" s="112" t="s">
        <v>126</v>
      </c>
      <c r="C4205" s="106">
        <f t="shared" si="1173"/>
        <v>70000</v>
      </c>
      <c r="D4205" s="106">
        <f t="shared" si="1174"/>
        <v>0</v>
      </c>
    </row>
    <row r="4206" spans="1:4" s="91" customFormat="1" x14ac:dyDescent="0.2">
      <c r="A4206" s="109">
        <v>638100</v>
      </c>
      <c r="B4206" s="110" t="s">
        <v>195</v>
      </c>
      <c r="C4206" s="119">
        <v>70000</v>
      </c>
      <c r="D4206" s="119">
        <v>0</v>
      </c>
    </row>
    <row r="4207" spans="1:4" s="91" customFormat="1" x14ac:dyDescent="0.2">
      <c r="A4207" s="150"/>
      <c r="B4207" s="144" t="s">
        <v>229</v>
      </c>
      <c r="C4207" s="148">
        <f>C4177+C4199+C4204</f>
        <v>76438000</v>
      </c>
      <c r="D4207" s="148">
        <f>D4177+D4199+D4204</f>
        <v>0</v>
      </c>
    </row>
    <row r="4208" spans="1:4" s="91" customFormat="1" x14ac:dyDescent="0.2">
      <c r="A4208" s="127"/>
      <c r="B4208" s="105"/>
      <c r="C4208" s="111"/>
      <c r="D4208" s="111"/>
    </row>
    <row r="4209" spans="1:4" s="91" customFormat="1" x14ac:dyDescent="0.2">
      <c r="A4209" s="104"/>
      <c r="B4209" s="105"/>
      <c r="C4209" s="111"/>
      <c r="D4209" s="111"/>
    </row>
    <row r="4210" spans="1:4" s="91" customFormat="1" x14ac:dyDescent="0.2">
      <c r="A4210" s="109" t="s">
        <v>697</v>
      </c>
      <c r="B4210" s="112"/>
      <c r="C4210" s="111"/>
      <c r="D4210" s="111"/>
    </row>
    <row r="4211" spans="1:4" s="91" customFormat="1" x14ac:dyDescent="0.2">
      <c r="A4211" s="109" t="s">
        <v>249</v>
      </c>
      <c r="B4211" s="112"/>
      <c r="C4211" s="111"/>
      <c r="D4211" s="111"/>
    </row>
    <row r="4212" spans="1:4" s="91" customFormat="1" x14ac:dyDescent="0.2">
      <c r="A4212" s="109" t="s">
        <v>373</v>
      </c>
      <c r="B4212" s="112"/>
      <c r="C4212" s="111"/>
      <c r="D4212" s="111"/>
    </row>
    <row r="4213" spans="1:4" s="91" customFormat="1" x14ac:dyDescent="0.2">
      <c r="A4213" s="109" t="s">
        <v>525</v>
      </c>
      <c r="B4213" s="112"/>
      <c r="C4213" s="111"/>
      <c r="D4213" s="111"/>
    </row>
    <row r="4214" spans="1:4" s="91" customFormat="1" x14ac:dyDescent="0.2">
      <c r="A4214" s="109"/>
      <c r="B4214" s="140"/>
      <c r="C4214" s="128"/>
      <c r="D4214" s="128"/>
    </row>
    <row r="4215" spans="1:4" s="91" customFormat="1" x14ac:dyDescent="0.2">
      <c r="A4215" s="107">
        <v>410000</v>
      </c>
      <c r="B4215" s="108" t="s">
        <v>87</v>
      </c>
      <c r="C4215" s="106">
        <f>C4216+C4221+C4233+C4237+0</f>
        <v>25188000</v>
      </c>
      <c r="D4215" s="106">
        <f>D4216+D4221+D4233+D4237+0</f>
        <v>0</v>
      </c>
    </row>
    <row r="4216" spans="1:4" s="91" customFormat="1" x14ac:dyDescent="0.2">
      <c r="A4216" s="107">
        <v>411000</v>
      </c>
      <c r="B4216" s="108" t="s">
        <v>200</v>
      </c>
      <c r="C4216" s="106">
        <f t="shared" ref="C4216" si="1175">SUM(C4217:C4220)</f>
        <v>1533000</v>
      </c>
      <c r="D4216" s="106">
        <f t="shared" ref="D4216" si="1176">SUM(D4217:D4220)</f>
        <v>0</v>
      </c>
    </row>
    <row r="4217" spans="1:4" s="91" customFormat="1" x14ac:dyDescent="0.2">
      <c r="A4217" s="109">
        <v>411100</v>
      </c>
      <c r="B4217" s="110" t="s">
        <v>88</v>
      </c>
      <c r="C4217" s="119">
        <v>1440000</v>
      </c>
      <c r="D4217" s="119">
        <v>0</v>
      </c>
    </row>
    <row r="4218" spans="1:4" s="91" customFormat="1" ht="40.5" x14ac:dyDescent="0.2">
      <c r="A4218" s="109">
        <v>411200</v>
      </c>
      <c r="B4218" s="110" t="s">
        <v>213</v>
      </c>
      <c r="C4218" s="119">
        <v>50000</v>
      </c>
      <c r="D4218" s="119">
        <v>0</v>
      </c>
    </row>
    <row r="4219" spans="1:4" s="91" customFormat="1" ht="40.5" x14ac:dyDescent="0.2">
      <c r="A4219" s="109">
        <v>411300</v>
      </c>
      <c r="B4219" s="110" t="s">
        <v>89</v>
      </c>
      <c r="C4219" s="119">
        <v>30000</v>
      </c>
      <c r="D4219" s="119">
        <v>0</v>
      </c>
    </row>
    <row r="4220" spans="1:4" s="91" customFormat="1" x14ac:dyDescent="0.2">
      <c r="A4220" s="109">
        <v>411400</v>
      </c>
      <c r="B4220" s="110" t="s">
        <v>90</v>
      </c>
      <c r="C4220" s="119">
        <v>13000</v>
      </c>
      <c r="D4220" s="119">
        <v>0</v>
      </c>
    </row>
    <row r="4221" spans="1:4" s="91" customFormat="1" x14ac:dyDescent="0.2">
      <c r="A4221" s="107">
        <v>412000</v>
      </c>
      <c r="B4221" s="112" t="s">
        <v>205</v>
      </c>
      <c r="C4221" s="106">
        <f>SUM(C4222:C4232)</f>
        <v>185000</v>
      </c>
      <c r="D4221" s="106">
        <f>SUM(D4222:D4232)</f>
        <v>0</v>
      </c>
    </row>
    <row r="4222" spans="1:4" s="91" customFormat="1" x14ac:dyDescent="0.2">
      <c r="A4222" s="109">
        <v>412100</v>
      </c>
      <c r="B4222" s="110" t="s">
        <v>91</v>
      </c>
      <c r="C4222" s="119">
        <v>5400</v>
      </c>
      <c r="D4222" s="119">
        <v>0</v>
      </c>
    </row>
    <row r="4223" spans="1:4" s="91" customFormat="1" ht="40.5" x14ac:dyDescent="0.2">
      <c r="A4223" s="109">
        <v>412200</v>
      </c>
      <c r="B4223" s="110" t="s">
        <v>214</v>
      </c>
      <c r="C4223" s="119">
        <v>18800</v>
      </c>
      <c r="D4223" s="119">
        <v>0</v>
      </c>
    </row>
    <row r="4224" spans="1:4" s="91" customFormat="1" x14ac:dyDescent="0.2">
      <c r="A4224" s="109">
        <v>412300</v>
      </c>
      <c r="B4224" s="110" t="s">
        <v>92</v>
      </c>
      <c r="C4224" s="119">
        <v>11000</v>
      </c>
      <c r="D4224" s="119">
        <v>0</v>
      </c>
    </row>
    <row r="4225" spans="1:4" s="91" customFormat="1" x14ac:dyDescent="0.2">
      <c r="A4225" s="109">
        <v>412500</v>
      </c>
      <c r="B4225" s="110" t="s">
        <v>94</v>
      </c>
      <c r="C4225" s="119">
        <v>25000</v>
      </c>
      <c r="D4225" s="119">
        <v>0</v>
      </c>
    </row>
    <row r="4226" spans="1:4" s="91" customFormat="1" x14ac:dyDescent="0.2">
      <c r="A4226" s="109">
        <v>412600</v>
      </c>
      <c r="B4226" s="110" t="s">
        <v>215</v>
      </c>
      <c r="C4226" s="119">
        <v>54000</v>
      </c>
      <c r="D4226" s="119">
        <v>0</v>
      </c>
    </row>
    <row r="4227" spans="1:4" s="91" customFormat="1" x14ac:dyDescent="0.2">
      <c r="A4227" s="109">
        <v>412700</v>
      </c>
      <c r="B4227" s="110" t="s">
        <v>202</v>
      </c>
      <c r="C4227" s="119">
        <v>49800.000000000015</v>
      </c>
      <c r="D4227" s="119">
        <v>0</v>
      </c>
    </row>
    <row r="4228" spans="1:4" s="91" customFormat="1" x14ac:dyDescent="0.2">
      <c r="A4228" s="109">
        <v>412900</v>
      </c>
      <c r="B4228" s="114" t="s">
        <v>526</v>
      </c>
      <c r="C4228" s="119">
        <v>1000</v>
      </c>
      <c r="D4228" s="119">
        <v>0</v>
      </c>
    </row>
    <row r="4229" spans="1:4" s="91" customFormat="1" x14ac:dyDescent="0.2">
      <c r="A4229" s="109">
        <v>412900</v>
      </c>
      <c r="B4229" s="114" t="s">
        <v>294</v>
      </c>
      <c r="C4229" s="119">
        <v>10000</v>
      </c>
      <c r="D4229" s="119">
        <v>0</v>
      </c>
    </row>
    <row r="4230" spans="1:4" s="91" customFormat="1" x14ac:dyDescent="0.2">
      <c r="A4230" s="109">
        <v>412900</v>
      </c>
      <c r="B4230" s="114" t="s">
        <v>311</v>
      </c>
      <c r="C4230" s="119">
        <v>3999.9999999999995</v>
      </c>
      <c r="D4230" s="119">
        <v>0</v>
      </c>
    </row>
    <row r="4231" spans="1:4" s="91" customFormat="1" ht="40.5" x14ac:dyDescent="0.2">
      <c r="A4231" s="109">
        <v>412900</v>
      </c>
      <c r="B4231" s="114" t="s">
        <v>312</v>
      </c>
      <c r="C4231" s="119">
        <v>3000</v>
      </c>
      <c r="D4231" s="119">
        <v>0</v>
      </c>
    </row>
    <row r="4232" spans="1:4" s="91" customFormat="1" ht="40.5" x14ac:dyDescent="0.2">
      <c r="A4232" s="109">
        <v>412900</v>
      </c>
      <c r="B4232" s="110" t="s">
        <v>313</v>
      </c>
      <c r="C4232" s="119">
        <v>3000</v>
      </c>
      <c r="D4232" s="119">
        <v>0</v>
      </c>
    </row>
    <row r="4233" spans="1:4" s="91" customFormat="1" x14ac:dyDescent="0.2">
      <c r="A4233" s="107">
        <v>414000</v>
      </c>
      <c r="B4233" s="112" t="s">
        <v>104</v>
      </c>
      <c r="C4233" s="106">
        <f>SUM(C4234:C4236)</f>
        <v>23200000</v>
      </c>
      <c r="D4233" s="106">
        <f>SUM(D4234:D4236)</f>
        <v>0</v>
      </c>
    </row>
    <row r="4234" spans="1:4" s="91" customFormat="1" x14ac:dyDescent="0.2">
      <c r="A4234" s="117">
        <v>414100</v>
      </c>
      <c r="B4234" s="110" t="s">
        <v>438</v>
      </c>
      <c r="C4234" s="119">
        <v>20000000</v>
      </c>
      <c r="D4234" s="119">
        <v>0</v>
      </c>
    </row>
    <row r="4235" spans="1:4" s="91" customFormat="1" x14ac:dyDescent="0.2">
      <c r="A4235" s="117">
        <v>414100</v>
      </c>
      <c r="B4235" s="110" t="s">
        <v>439</v>
      </c>
      <c r="C4235" s="119">
        <v>2200000</v>
      </c>
      <c r="D4235" s="119">
        <v>0</v>
      </c>
    </row>
    <row r="4236" spans="1:4" s="91" customFormat="1" x14ac:dyDescent="0.2">
      <c r="A4236" s="117">
        <v>414100</v>
      </c>
      <c r="B4236" s="110" t="s">
        <v>698</v>
      </c>
      <c r="C4236" s="119">
        <v>1000000</v>
      </c>
      <c r="D4236" s="119">
        <v>0</v>
      </c>
    </row>
    <row r="4237" spans="1:4" s="147" customFormat="1" x14ac:dyDescent="0.2">
      <c r="A4237" s="107">
        <v>415000</v>
      </c>
      <c r="B4237" s="112" t="s">
        <v>50</v>
      </c>
      <c r="C4237" s="106">
        <f>SUM(C4238:C4239)</f>
        <v>270000</v>
      </c>
      <c r="D4237" s="106">
        <f>SUM(D4238:D4239)</f>
        <v>0</v>
      </c>
    </row>
    <row r="4238" spans="1:4" s="91" customFormat="1" x14ac:dyDescent="0.2">
      <c r="A4238" s="117">
        <v>415200</v>
      </c>
      <c r="B4238" s="110" t="s">
        <v>264</v>
      </c>
      <c r="C4238" s="119">
        <v>19999.999999999996</v>
      </c>
      <c r="D4238" s="119">
        <v>0</v>
      </c>
    </row>
    <row r="4239" spans="1:4" s="91" customFormat="1" x14ac:dyDescent="0.2">
      <c r="A4239" s="117">
        <v>415200</v>
      </c>
      <c r="B4239" s="110" t="s">
        <v>508</v>
      </c>
      <c r="C4239" s="119">
        <v>250000</v>
      </c>
      <c r="D4239" s="119">
        <v>0</v>
      </c>
    </row>
    <row r="4240" spans="1:4" s="116" customFormat="1" x14ac:dyDescent="0.2">
      <c r="A4240" s="107">
        <v>480000</v>
      </c>
      <c r="B4240" s="112" t="s">
        <v>147</v>
      </c>
      <c r="C4240" s="106">
        <f>C4241+0</f>
        <v>47500</v>
      </c>
      <c r="D4240" s="106">
        <f>D4241+0</f>
        <v>0</v>
      </c>
    </row>
    <row r="4241" spans="1:4" s="116" customFormat="1" x14ac:dyDescent="0.2">
      <c r="A4241" s="107">
        <v>488000</v>
      </c>
      <c r="B4241" s="112" t="s">
        <v>103</v>
      </c>
      <c r="C4241" s="106">
        <f t="shared" ref="C4241" si="1177">C4242</f>
        <v>47500</v>
      </c>
      <c r="D4241" s="106">
        <f>D4242</f>
        <v>0</v>
      </c>
    </row>
    <row r="4242" spans="1:4" s="91" customFormat="1" x14ac:dyDescent="0.2">
      <c r="A4242" s="109">
        <v>488100</v>
      </c>
      <c r="B4242" s="110" t="s">
        <v>103</v>
      </c>
      <c r="C4242" s="119">
        <v>47500</v>
      </c>
      <c r="D4242" s="119">
        <v>0</v>
      </c>
    </row>
    <row r="4243" spans="1:4" s="91" customFormat="1" x14ac:dyDescent="0.2">
      <c r="A4243" s="107">
        <v>510000</v>
      </c>
      <c r="B4243" s="112" t="s">
        <v>151</v>
      </c>
      <c r="C4243" s="106">
        <f>C4244+C4246</f>
        <v>15000</v>
      </c>
      <c r="D4243" s="106">
        <f>D4244+D4246</f>
        <v>0</v>
      </c>
    </row>
    <row r="4244" spans="1:4" s="91" customFormat="1" x14ac:dyDescent="0.2">
      <c r="A4244" s="107">
        <v>511000</v>
      </c>
      <c r="B4244" s="112" t="s">
        <v>152</v>
      </c>
      <c r="C4244" s="106">
        <f>SUM(C4245:C4245)</f>
        <v>10000</v>
      </c>
      <c r="D4244" s="106">
        <f>SUM(D4245:D4245)</f>
        <v>0</v>
      </c>
    </row>
    <row r="4245" spans="1:4" s="91" customFormat="1" x14ac:dyDescent="0.2">
      <c r="A4245" s="109">
        <v>511300</v>
      </c>
      <c r="B4245" s="110" t="s">
        <v>155</v>
      </c>
      <c r="C4245" s="119">
        <v>10000</v>
      </c>
      <c r="D4245" s="119">
        <v>0</v>
      </c>
    </row>
    <row r="4246" spans="1:4" s="116" customFormat="1" ht="40.5" x14ac:dyDescent="0.2">
      <c r="A4246" s="107">
        <v>516000</v>
      </c>
      <c r="B4246" s="112" t="s">
        <v>162</v>
      </c>
      <c r="C4246" s="106">
        <f t="shared" ref="C4246" si="1178">SUM(C4247)</f>
        <v>5000</v>
      </c>
      <c r="D4246" s="106">
        <f t="shared" ref="D4246" si="1179">SUM(D4247)</f>
        <v>0</v>
      </c>
    </row>
    <row r="4247" spans="1:4" s="91" customFormat="1" x14ac:dyDescent="0.2">
      <c r="A4247" s="109">
        <v>516100</v>
      </c>
      <c r="B4247" s="110" t="s">
        <v>162</v>
      </c>
      <c r="C4247" s="119">
        <v>5000</v>
      </c>
      <c r="D4247" s="119">
        <v>0</v>
      </c>
    </row>
    <row r="4248" spans="1:4" s="116" customFormat="1" x14ac:dyDescent="0.2">
      <c r="A4248" s="107">
        <v>630000</v>
      </c>
      <c r="B4248" s="112" t="s">
        <v>190</v>
      </c>
      <c r="C4248" s="106">
        <f>0+C4249</f>
        <v>32000</v>
      </c>
      <c r="D4248" s="106">
        <f>0+D4249</f>
        <v>0</v>
      </c>
    </row>
    <row r="4249" spans="1:4" s="116" customFormat="1" ht="40.5" x14ac:dyDescent="0.2">
      <c r="A4249" s="107">
        <v>638000</v>
      </c>
      <c r="B4249" s="112" t="s">
        <v>126</v>
      </c>
      <c r="C4249" s="106">
        <f t="shared" ref="C4249" si="1180">C4250</f>
        <v>32000</v>
      </c>
      <c r="D4249" s="106">
        <f t="shared" ref="D4249" si="1181">D4250</f>
        <v>0</v>
      </c>
    </row>
    <row r="4250" spans="1:4" s="91" customFormat="1" x14ac:dyDescent="0.2">
      <c r="A4250" s="109">
        <v>638100</v>
      </c>
      <c r="B4250" s="110" t="s">
        <v>195</v>
      </c>
      <c r="C4250" s="119">
        <v>32000</v>
      </c>
      <c r="D4250" s="119">
        <v>0</v>
      </c>
    </row>
    <row r="4251" spans="1:4" s="91" customFormat="1" x14ac:dyDescent="0.2">
      <c r="A4251" s="150"/>
      <c r="B4251" s="144" t="s">
        <v>229</v>
      </c>
      <c r="C4251" s="148">
        <f>C4215+C4243+C4248+C4240</f>
        <v>25282500</v>
      </c>
      <c r="D4251" s="148">
        <f>D4215+D4243+D4248+D4240</f>
        <v>0</v>
      </c>
    </row>
    <row r="4252" spans="1:4" s="91" customFormat="1" x14ac:dyDescent="0.2">
      <c r="A4252" s="101"/>
      <c r="B4252" s="110"/>
      <c r="C4252" s="111"/>
      <c r="D4252" s="111"/>
    </row>
    <row r="4253" spans="1:4" s="91" customFormat="1" x14ac:dyDescent="0.2">
      <c r="A4253" s="104"/>
      <c r="B4253" s="105"/>
      <c r="C4253" s="128"/>
      <c r="D4253" s="128"/>
    </row>
    <row r="4254" spans="1:4" s="91" customFormat="1" x14ac:dyDescent="0.2">
      <c r="A4254" s="109" t="s">
        <v>699</v>
      </c>
      <c r="B4254" s="112"/>
      <c r="C4254" s="111"/>
      <c r="D4254" s="111"/>
    </row>
    <row r="4255" spans="1:4" s="91" customFormat="1" x14ac:dyDescent="0.2">
      <c r="A4255" s="109" t="s">
        <v>249</v>
      </c>
      <c r="B4255" s="112"/>
      <c r="C4255" s="111"/>
      <c r="D4255" s="111"/>
    </row>
    <row r="4256" spans="1:4" s="91" customFormat="1" x14ac:dyDescent="0.2">
      <c r="A4256" s="109" t="s">
        <v>377</v>
      </c>
      <c r="B4256" s="112"/>
      <c r="C4256" s="111"/>
      <c r="D4256" s="111"/>
    </row>
    <row r="4257" spans="1:4" s="91" customFormat="1" x14ac:dyDescent="0.2">
      <c r="A4257" s="109" t="s">
        <v>525</v>
      </c>
      <c r="B4257" s="112"/>
      <c r="C4257" s="111"/>
      <c r="D4257" s="111"/>
    </row>
    <row r="4258" spans="1:4" s="91" customFormat="1" x14ac:dyDescent="0.2">
      <c r="A4258" s="109"/>
      <c r="B4258" s="140"/>
      <c r="C4258" s="128"/>
      <c r="D4258" s="128"/>
    </row>
    <row r="4259" spans="1:4" s="91" customFormat="1" x14ac:dyDescent="0.2">
      <c r="A4259" s="107">
        <v>410000</v>
      </c>
      <c r="B4259" s="108" t="s">
        <v>87</v>
      </c>
      <c r="C4259" s="106">
        <f t="shared" ref="C4259" si="1182">C4260+C4265+C4278</f>
        <v>523200</v>
      </c>
      <c r="D4259" s="106">
        <f t="shared" ref="D4259" si="1183">D4260+D4265+D4278</f>
        <v>135900</v>
      </c>
    </row>
    <row r="4260" spans="1:4" s="91" customFormat="1" x14ac:dyDescent="0.2">
      <c r="A4260" s="107">
        <v>411000</v>
      </c>
      <c r="B4260" s="108" t="s">
        <v>200</v>
      </c>
      <c r="C4260" s="106">
        <f t="shared" ref="C4260" si="1184">SUM(C4261:C4264)</f>
        <v>391200</v>
      </c>
      <c r="D4260" s="106">
        <f t="shared" ref="D4260" si="1185">SUM(D4261:D4264)</f>
        <v>0</v>
      </c>
    </row>
    <row r="4261" spans="1:4" s="91" customFormat="1" x14ac:dyDescent="0.2">
      <c r="A4261" s="109">
        <v>411100</v>
      </c>
      <c r="B4261" s="110" t="s">
        <v>88</v>
      </c>
      <c r="C4261" s="119">
        <v>350800</v>
      </c>
      <c r="D4261" s="119">
        <v>0</v>
      </c>
    </row>
    <row r="4262" spans="1:4" s="91" customFormat="1" ht="40.5" x14ac:dyDescent="0.2">
      <c r="A4262" s="109">
        <v>411200</v>
      </c>
      <c r="B4262" s="110" t="s">
        <v>213</v>
      </c>
      <c r="C4262" s="119">
        <v>31300</v>
      </c>
      <c r="D4262" s="119">
        <v>0</v>
      </c>
    </row>
    <row r="4263" spans="1:4" s="91" customFormat="1" ht="40.5" x14ac:dyDescent="0.2">
      <c r="A4263" s="109">
        <v>411300</v>
      </c>
      <c r="B4263" s="110" t="s">
        <v>89</v>
      </c>
      <c r="C4263" s="119">
        <v>3600</v>
      </c>
      <c r="D4263" s="119">
        <v>0</v>
      </c>
    </row>
    <row r="4264" spans="1:4" s="91" customFormat="1" x14ac:dyDescent="0.2">
      <c r="A4264" s="109">
        <v>411400</v>
      </c>
      <c r="B4264" s="110" t="s">
        <v>90</v>
      </c>
      <c r="C4264" s="119">
        <v>5500</v>
      </c>
      <c r="D4264" s="119">
        <v>0</v>
      </c>
    </row>
    <row r="4265" spans="1:4" s="91" customFormat="1" x14ac:dyDescent="0.2">
      <c r="A4265" s="107">
        <v>412000</v>
      </c>
      <c r="B4265" s="112" t="s">
        <v>205</v>
      </c>
      <c r="C4265" s="106">
        <f t="shared" ref="C4265" si="1186">SUM(C4266:C4277)</f>
        <v>132000</v>
      </c>
      <c r="D4265" s="106">
        <f t="shared" ref="D4265" si="1187">SUM(D4266:D4277)</f>
        <v>116000</v>
      </c>
    </row>
    <row r="4266" spans="1:4" s="91" customFormat="1" x14ac:dyDescent="0.2">
      <c r="A4266" s="109">
        <v>412100</v>
      </c>
      <c r="B4266" s="110" t="s">
        <v>91</v>
      </c>
      <c r="C4266" s="119">
        <v>1200</v>
      </c>
      <c r="D4266" s="119">
        <v>0</v>
      </c>
    </row>
    <row r="4267" spans="1:4" s="91" customFormat="1" ht="40.5" x14ac:dyDescent="0.2">
      <c r="A4267" s="109">
        <v>412200</v>
      </c>
      <c r="B4267" s="110" t="s">
        <v>214</v>
      </c>
      <c r="C4267" s="119">
        <v>22000</v>
      </c>
      <c r="D4267" s="119">
        <v>0</v>
      </c>
    </row>
    <row r="4268" spans="1:4" s="91" customFormat="1" x14ac:dyDescent="0.2">
      <c r="A4268" s="109">
        <v>412300</v>
      </c>
      <c r="B4268" s="110" t="s">
        <v>92</v>
      </c>
      <c r="C4268" s="119">
        <v>4400</v>
      </c>
      <c r="D4268" s="119">
        <v>0</v>
      </c>
    </row>
    <row r="4269" spans="1:4" s="91" customFormat="1" x14ac:dyDescent="0.2">
      <c r="A4269" s="109">
        <v>412500</v>
      </c>
      <c r="B4269" s="110" t="s">
        <v>94</v>
      </c>
      <c r="C4269" s="119">
        <v>2000</v>
      </c>
      <c r="D4269" s="119">
        <v>0</v>
      </c>
    </row>
    <row r="4270" spans="1:4" s="91" customFormat="1" x14ac:dyDescent="0.2">
      <c r="A4270" s="109">
        <v>412600</v>
      </c>
      <c r="B4270" s="110" t="s">
        <v>215</v>
      </c>
      <c r="C4270" s="119">
        <v>9499.9999999999964</v>
      </c>
      <c r="D4270" s="119">
        <v>0</v>
      </c>
    </row>
    <row r="4271" spans="1:4" s="91" customFormat="1" x14ac:dyDescent="0.2">
      <c r="A4271" s="109">
        <v>412700</v>
      </c>
      <c r="B4271" s="110" t="s">
        <v>202</v>
      </c>
      <c r="C4271" s="119">
        <v>72400</v>
      </c>
      <c r="D4271" s="111">
        <v>97100</v>
      </c>
    </row>
    <row r="4272" spans="1:4" s="91" customFormat="1" x14ac:dyDescent="0.2">
      <c r="A4272" s="109">
        <v>412900</v>
      </c>
      <c r="B4272" s="114" t="s">
        <v>526</v>
      </c>
      <c r="C4272" s="119">
        <v>1700</v>
      </c>
      <c r="D4272" s="119">
        <v>0</v>
      </c>
    </row>
    <row r="4273" spans="1:4" s="91" customFormat="1" x14ac:dyDescent="0.2">
      <c r="A4273" s="109">
        <v>412900</v>
      </c>
      <c r="B4273" s="114" t="s">
        <v>294</v>
      </c>
      <c r="C4273" s="119">
        <v>15000</v>
      </c>
      <c r="D4273" s="119">
        <v>0</v>
      </c>
    </row>
    <row r="4274" spans="1:4" s="91" customFormat="1" x14ac:dyDescent="0.2">
      <c r="A4274" s="109">
        <v>412900</v>
      </c>
      <c r="B4274" s="114" t="s">
        <v>311</v>
      </c>
      <c r="C4274" s="119">
        <v>1700</v>
      </c>
      <c r="D4274" s="119">
        <v>0</v>
      </c>
    </row>
    <row r="4275" spans="1:4" s="91" customFormat="1" ht="40.5" x14ac:dyDescent="0.2">
      <c r="A4275" s="109">
        <v>412900</v>
      </c>
      <c r="B4275" s="114" t="s">
        <v>312</v>
      </c>
      <c r="C4275" s="119">
        <v>1500</v>
      </c>
      <c r="D4275" s="119">
        <v>0</v>
      </c>
    </row>
    <row r="4276" spans="1:4" s="91" customFormat="1" ht="40.5" x14ac:dyDescent="0.2">
      <c r="A4276" s="109">
        <v>412900</v>
      </c>
      <c r="B4276" s="114" t="s">
        <v>313</v>
      </c>
      <c r="C4276" s="119">
        <v>600</v>
      </c>
      <c r="D4276" s="119">
        <v>0</v>
      </c>
    </row>
    <row r="4277" spans="1:4" s="91" customFormat="1" x14ac:dyDescent="0.2">
      <c r="A4277" s="109">
        <v>412900</v>
      </c>
      <c r="B4277" s="110" t="s">
        <v>296</v>
      </c>
      <c r="C4277" s="119">
        <v>0</v>
      </c>
      <c r="D4277" s="111">
        <v>18900</v>
      </c>
    </row>
    <row r="4278" spans="1:4" s="116" customFormat="1" x14ac:dyDescent="0.2">
      <c r="A4278" s="107">
        <v>415000</v>
      </c>
      <c r="B4278" s="112" t="s">
        <v>50</v>
      </c>
      <c r="C4278" s="106">
        <f t="shared" ref="C4278" si="1188">C4279</f>
        <v>0</v>
      </c>
      <c r="D4278" s="106">
        <f t="shared" ref="D4278" si="1189">D4279</f>
        <v>19900</v>
      </c>
    </row>
    <row r="4279" spans="1:4" s="91" customFormat="1" x14ac:dyDescent="0.2">
      <c r="A4279" s="117">
        <v>415200</v>
      </c>
      <c r="B4279" s="110" t="s">
        <v>66</v>
      </c>
      <c r="C4279" s="119">
        <v>0</v>
      </c>
      <c r="D4279" s="111">
        <v>19900</v>
      </c>
    </row>
    <row r="4280" spans="1:4" s="91" customFormat="1" x14ac:dyDescent="0.2">
      <c r="A4280" s="107">
        <v>480000</v>
      </c>
      <c r="B4280" s="112" t="s">
        <v>147</v>
      </c>
      <c r="C4280" s="106">
        <f>C4281+0</f>
        <v>0</v>
      </c>
      <c r="D4280" s="106">
        <f>D4281+0</f>
        <v>77900</v>
      </c>
    </row>
    <row r="4281" spans="1:4" s="91" customFormat="1" x14ac:dyDescent="0.2">
      <c r="A4281" s="107">
        <v>487000</v>
      </c>
      <c r="B4281" s="112" t="s">
        <v>199</v>
      </c>
      <c r="C4281" s="106">
        <f t="shared" ref="C4281" si="1190">C4282</f>
        <v>0</v>
      </c>
      <c r="D4281" s="106">
        <f t="shared" ref="D4281" si="1191">D4282</f>
        <v>77900</v>
      </c>
    </row>
    <row r="4282" spans="1:4" s="91" customFormat="1" x14ac:dyDescent="0.2">
      <c r="A4282" s="117">
        <v>487300</v>
      </c>
      <c r="B4282" s="110" t="s">
        <v>148</v>
      </c>
      <c r="C4282" s="119">
        <v>0</v>
      </c>
      <c r="D4282" s="111">
        <v>77900</v>
      </c>
    </row>
    <row r="4283" spans="1:4" s="91" customFormat="1" x14ac:dyDescent="0.2">
      <c r="A4283" s="107">
        <v>510000</v>
      </c>
      <c r="B4283" s="112" t="s">
        <v>151</v>
      </c>
      <c r="C4283" s="106">
        <f t="shared" ref="C4283" si="1192">C4284+C4287+C4289</f>
        <v>7500</v>
      </c>
      <c r="D4283" s="106">
        <f t="shared" ref="D4283" si="1193">D4284+D4287+D4289</f>
        <v>885700</v>
      </c>
    </row>
    <row r="4284" spans="1:4" s="91" customFormat="1" x14ac:dyDescent="0.2">
      <c r="A4284" s="107">
        <v>511000</v>
      </c>
      <c r="B4284" s="112" t="s">
        <v>152</v>
      </c>
      <c r="C4284" s="106">
        <f t="shared" ref="C4284" si="1194">SUM(C4285:C4286)</f>
        <v>7200</v>
      </c>
      <c r="D4284" s="106">
        <f t="shared" ref="D4284" si="1195">SUM(D4285:D4286)</f>
        <v>185700</v>
      </c>
    </row>
    <row r="4285" spans="1:4" s="91" customFormat="1" x14ac:dyDescent="0.2">
      <c r="A4285" s="109">
        <v>511300</v>
      </c>
      <c r="B4285" s="110" t="s">
        <v>155</v>
      </c>
      <c r="C4285" s="119">
        <v>5400</v>
      </c>
      <c r="D4285" s="111">
        <v>55700</v>
      </c>
    </row>
    <row r="4286" spans="1:4" s="91" customFormat="1" x14ac:dyDescent="0.2">
      <c r="A4286" s="109">
        <v>511700</v>
      </c>
      <c r="B4286" s="110" t="s">
        <v>158</v>
      </c>
      <c r="C4286" s="119">
        <v>1800</v>
      </c>
      <c r="D4286" s="111">
        <v>130000</v>
      </c>
    </row>
    <row r="4287" spans="1:4" s="116" customFormat="1" ht="40.5" x14ac:dyDescent="0.2">
      <c r="A4287" s="107">
        <v>516000</v>
      </c>
      <c r="B4287" s="112" t="s">
        <v>162</v>
      </c>
      <c r="C4287" s="106">
        <f t="shared" ref="C4287" si="1196">C4288</f>
        <v>300</v>
      </c>
      <c r="D4287" s="106">
        <f>D4288</f>
        <v>0</v>
      </c>
    </row>
    <row r="4288" spans="1:4" s="91" customFormat="1" x14ac:dyDescent="0.2">
      <c r="A4288" s="109">
        <v>516100</v>
      </c>
      <c r="B4288" s="110" t="s">
        <v>162</v>
      </c>
      <c r="C4288" s="119">
        <v>300</v>
      </c>
      <c r="D4288" s="119">
        <v>0</v>
      </c>
    </row>
    <row r="4289" spans="1:4" s="116" customFormat="1" ht="40.5" x14ac:dyDescent="0.2">
      <c r="A4289" s="122">
        <v>518000</v>
      </c>
      <c r="B4289" s="112" t="s">
        <v>163</v>
      </c>
      <c r="C4289" s="106">
        <f t="shared" ref="C4289" si="1197">C4290</f>
        <v>0</v>
      </c>
      <c r="D4289" s="106">
        <f>D4290</f>
        <v>700000</v>
      </c>
    </row>
    <row r="4290" spans="1:4" s="91" customFormat="1" x14ac:dyDescent="0.2">
      <c r="A4290" s="113">
        <v>518100</v>
      </c>
      <c r="B4290" s="110" t="s">
        <v>163</v>
      </c>
      <c r="C4290" s="119">
        <v>0</v>
      </c>
      <c r="D4290" s="111">
        <v>700000</v>
      </c>
    </row>
    <row r="4291" spans="1:4" s="116" customFormat="1" x14ac:dyDescent="0.2">
      <c r="A4291" s="107">
        <v>630000</v>
      </c>
      <c r="B4291" s="112" t="s">
        <v>190</v>
      </c>
      <c r="C4291" s="106">
        <f t="shared" ref="C4291" si="1198">C4292</f>
        <v>0</v>
      </c>
      <c r="D4291" s="106">
        <f t="shared" ref="D4291" si="1199">D4292</f>
        <v>57100</v>
      </c>
    </row>
    <row r="4292" spans="1:4" s="116" customFormat="1" x14ac:dyDescent="0.2">
      <c r="A4292" s="107">
        <v>631000</v>
      </c>
      <c r="B4292" s="112" t="s">
        <v>125</v>
      </c>
      <c r="C4292" s="106">
        <f>0+C4293</f>
        <v>0</v>
      </c>
      <c r="D4292" s="106">
        <f>0+D4293</f>
        <v>57100</v>
      </c>
    </row>
    <row r="4293" spans="1:4" s="91" customFormat="1" x14ac:dyDescent="0.2">
      <c r="A4293" s="109">
        <v>631900</v>
      </c>
      <c r="B4293" s="110" t="s">
        <v>364</v>
      </c>
      <c r="C4293" s="119">
        <v>0</v>
      </c>
      <c r="D4293" s="111">
        <v>57100</v>
      </c>
    </row>
    <row r="4294" spans="1:4" s="91" customFormat="1" x14ac:dyDescent="0.2">
      <c r="A4294" s="150"/>
      <c r="B4294" s="144" t="s">
        <v>229</v>
      </c>
      <c r="C4294" s="148">
        <f>C4259+C4283+C4291+C4280</f>
        <v>530700</v>
      </c>
      <c r="D4294" s="148">
        <f>D4259+D4283+D4291+D4280</f>
        <v>1156600</v>
      </c>
    </row>
    <row r="4295" spans="1:4" s="91" customFormat="1" x14ac:dyDescent="0.2">
      <c r="A4295" s="109"/>
      <c r="B4295" s="110"/>
      <c r="C4295" s="111"/>
      <c r="D4295" s="111"/>
    </row>
    <row r="4296" spans="1:4" s="91" customFormat="1" x14ac:dyDescent="0.2">
      <c r="A4296" s="109"/>
      <c r="B4296" s="110"/>
      <c r="C4296" s="111"/>
      <c r="D4296" s="111"/>
    </row>
    <row r="4297" spans="1:4" s="91" customFormat="1" x14ac:dyDescent="0.2">
      <c r="A4297" s="109" t="s">
        <v>700</v>
      </c>
      <c r="B4297" s="112"/>
      <c r="C4297" s="111"/>
      <c r="D4297" s="111"/>
    </row>
    <row r="4298" spans="1:4" s="91" customFormat="1" x14ac:dyDescent="0.2">
      <c r="A4298" s="109" t="s">
        <v>250</v>
      </c>
      <c r="B4298" s="112"/>
      <c r="C4298" s="111"/>
      <c r="D4298" s="111"/>
    </row>
    <row r="4299" spans="1:4" s="91" customFormat="1" x14ac:dyDescent="0.2">
      <c r="A4299" s="109" t="s">
        <v>370</v>
      </c>
      <c r="B4299" s="112"/>
      <c r="C4299" s="111"/>
      <c r="D4299" s="111"/>
    </row>
    <row r="4300" spans="1:4" s="91" customFormat="1" x14ac:dyDescent="0.2">
      <c r="A4300" s="109" t="s">
        <v>525</v>
      </c>
      <c r="B4300" s="112"/>
      <c r="C4300" s="111"/>
      <c r="D4300" s="111"/>
    </row>
    <row r="4301" spans="1:4" s="91" customFormat="1" x14ac:dyDescent="0.2">
      <c r="A4301" s="109"/>
      <c r="B4301" s="140"/>
      <c r="C4301" s="111"/>
      <c r="D4301" s="111"/>
    </row>
    <row r="4302" spans="1:4" s="116" customFormat="1" x14ac:dyDescent="0.2">
      <c r="A4302" s="107">
        <v>410000</v>
      </c>
      <c r="B4302" s="108" t="s">
        <v>87</v>
      </c>
      <c r="C4302" s="106">
        <f>C4303+C4308+C4321+C4319+0</f>
        <v>43732500</v>
      </c>
      <c r="D4302" s="106">
        <f>D4303+D4308+D4321+D4319+0</f>
        <v>0</v>
      </c>
    </row>
    <row r="4303" spans="1:4" s="116" customFormat="1" x14ac:dyDescent="0.2">
      <c r="A4303" s="107">
        <v>411000</v>
      </c>
      <c r="B4303" s="108" t="s">
        <v>200</v>
      </c>
      <c r="C4303" s="106">
        <f t="shared" ref="C4303" si="1200">SUM(C4304:C4307)</f>
        <v>2384000</v>
      </c>
      <c r="D4303" s="106">
        <f t="shared" ref="D4303" si="1201">SUM(D4304:D4307)</f>
        <v>0</v>
      </c>
    </row>
    <row r="4304" spans="1:4" s="91" customFormat="1" x14ac:dyDescent="0.2">
      <c r="A4304" s="109">
        <v>411100</v>
      </c>
      <c r="B4304" s="110" t="s">
        <v>88</v>
      </c>
      <c r="C4304" s="119">
        <v>2264000</v>
      </c>
      <c r="D4304" s="119">
        <v>0</v>
      </c>
    </row>
    <row r="4305" spans="1:4" s="91" customFormat="1" ht="40.5" x14ac:dyDescent="0.2">
      <c r="A4305" s="109">
        <v>411200</v>
      </c>
      <c r="B4305" s="110" t="s">
        <v>213</v>
      </c>
      <c r="C4305" s="119">
        <v>65000</v>
      </c>
      <c r="D4305" s="119">
        <v>0</v>
      </c>
    </row>
    <row r="4306" spans="1:4" s="91" customFormat="1" ht="40.5" x14ac:dyDescent="0.2">
      <c r="A4306" s="109">
        <v>411300</v>
      </c>
      <c r="B4306" s="110" t="s">
        <v>89</v>
      </c>
      <c r="C4306" s="119">
        <v>30000</v>
      </c>
      <c r="D4306" s="119">
        <v>0</v>
      </c>
    </row>
    <row r="4307" spans="1:4" s="91" customFormat="1" x14ac:dyDescent="0.2">
      <c r="A4307" s="109">
        <v>411400</v>
      </c>
      <c r="B4307" s="110" t="s">
        <v>90</v>
      </c>
      <c r="C4307" s="119">
        <v>25000</v>
      </c>
      <c r="D4307" s="119">
        <v>0</v>
      </c>
    </row>
    <row r="4308" spans="1:4" s="116" customFormat="1" x14ac:dyDescent="0.2">
      <c r="A4308" s="107">
        <v>412000</v>
      </c>
      <c r="B4308" s="112" t="s">
        <v>205</v>
      </c>
      <c r="C4308" s="106">
        <f>SUM(C4309:C4318)</f>
        <v>298500</v>
      </c>
      <c r="D4308" s="106">
        <f>SUM(D4309:D4318)</f>
        <v>0</v>
      </c>
    </row>
    <row r="4309" spans="1:4" s="91" customFormat="1" ht="40.5" x14ac:dyDescent="0.2">
      <c r="A4309" s="109">
        <v>412200</v>
      </c>
      <c r="B4309" s="110" t="s">
        <v>214</v>
      </c>
      <c r="C4309" s="119">
        <v>30000</v>
      </c>
      <c r="D4309" s="119">
        <v>0</v>
      </c>
    </row>
    <row r="4310" spans="1:4" s="91" customFormat="1" x14ac:dyDescent="0.2">
      <c r="A4310" s="109">
        <v>412300</v>
      </c>
      <c r="B4310" s="110" t="s">
        <v>92</v>
      </c>
      <c r="C4310" s="119">
        <v>23000</v>
      </c>
      <c r="D4310" s="119">
        <v>0</v>
      </c>
    </row>
    <row r="4311" spans="1:4" s="91" customFormat="1" x14ac:dyDescent="0.2">
      <c r="A4311" s="109">
        <v>412500</v>
      </c>
      <c r="B4311" s="110" t="s">
        <v>94</v>
      </c>
      <c r="C4311" s="119">
        <v>25000</v>
      </c>
      <c r="D4311" s="119">
        <v>0</v>
      </c>
    </row>
    <row r="4312" spans="1:4" s="91" customFormat="1" x14ac:dyDescent="0.2">
      <c r="A4312" s="109">
        <v>412600</v>
      </c>
      <c r="B4312" s="110" t="s">
        <v>215</v>
      </c>
      <c r="C4312" s="119">
        <v>60000</v>
      </c>
      <c r="D4312" s="119">
        <v>0</v>
      </c>
    </row>
    <row r="4313" spans="1:4" s="91" customFormat="1" x14ac:dyDescent="0.2">
      <c r="A4313" s="109">
        <v>412700</v>
      </c>
      <c r="B4313" s="110" t="s">
        <v>202</v>
      </c>
      <c r="C4313" s="119">
        <v>45999.999999999993</v>
      </c>
      <c r="D4313" s="119">
        <v>0</v>
      </c>
    </row>
    <row r="4314" spans="1:4" s="91" customFormat="1" x14ac:dyDescent="0.2">
      <c r="A4314" s="109">
        <v>412900</v>
      </c>
      <c r="B4314" s="114" t="s">
        <v>526</v>
      </c>
      <c r="C4314" s="119">
        <v>500</v>
      </c>
      <c r="D4314" s="119">
        <v>0</v>
      </c>
    </row>
    <row r="4315" spans="1:4" s="91" customFormat="1" x14ac:dyDescent="0.2">
      <c r="A4315" s="109">
        <v>412900</v>
      </c>
      <c r="B4315" s="114" t="s">
        <v>294</v>
      </c>
      <c r="C4315" s="119">
        <v>100000</v>
      </c>
      <c r="D4315" s="119">
        <v>0</v>
      </c>
    </row>
    <row r="4316" spans="1:4" s="91" customFormat="1" x14ac:dyDescent="0.2">
      <c r="A4316" s="109">
        <v>412900</v>
      </c>
      <c r="B4316" s="114" t="s">
        <v>311</v>
      </c>
      <c r="C4316" s="119">
        <v>4000</v>
      </c>
      <c r="D4316" s="119">
        <v>0</v>
      </c>
    </row>
    <row r="4317" spans="1:4" s="91" customFormat="1" ht="40.5" x14ac:dyDescent="0.2">
      <c r="A4317" s="109">
        <v>412900</v>
      </c>
      <c r="B4317" s="114" t="s">
        <v>312</v>
      </c>
      <c r="C4317" s="119">
        <v>5000</v>
      </c>
      <c r="D4317" s="119">
        <v>0</v>
      </c>
    </row>
    <row r="4318" spans="1:4" s="91" customFormat="1" ht="40.5" x14ac:dyDescent="0.2">
      <c r="A4318" s="109">
        <v>412900</v>
      </c>
      <c r="B4318" s="110" t="s">
        <v>313</v>
      </c>
      <c r="C4318" s="119">
        <v>5000</v>
      </c>
      <c r="D4318" s="119">
        <v>0</v>
      </c>
    </row>
    <row r="4319" spans="1:4" s="116" customFormat="1" x14ac:dyDescent="0.2">
      <c r="A4319" s="107">
        <v>414000</v>
      </c>
      <c r="B4319" s="112" t="s">
        <v>104</v>
      </c>
      <c r="C4319" s="106">
        <f>SUM(C4320:C4320)</f>
        <v>26000000</v>
      </c>
      <c r="D4319" s="106">
        <f>SUM(D4320:D4320)</f>
        <v>0</v>
      </c>
    </row>
    <row r="4320" spans="1:4" s="91" customFormat="1" x14ac:dyDescent="0.2">
      <c r="A4320" s="109">
        <v>414100</v>
      </c>
      <c r="B4320" s="110" t="s">
        <v>440</v>
      </c>
      <c r="C4320" s="119">
        <v>26000000</v>
      </c>
      <c r="D4320" s="119">
        <v>0</v>
      </c>
    </row>
    <row r="4321" spans="1:4" s="116" customFormat="1" x14ac:dyDescent="0.2">
      <c r="A4321" s="107">
        <v>415000</v>
      </c>
      <c r="B4321" s="112" t="s">
        <v>50</v>
      </c>
      <c r="C4321" s="106">
        <f t="shared" ref="C4321" si="1202">SUM(C4322:C4325)</f>
        <v>15050000.000000004</v>
      </c>
      <c r="D4321" s="106">
        <f t="shared" ref="D4321" si="1203">SUM(D4322:D4325)</f>
        <v>0</v>
      </c>
    </row>
    <row r="4322" spans="1:4" s="91" customFormat="1" ht="40.5" x14ac:dyDescent="0.2">
      <c r="A4322" s="109">
        <v>415200</v>
      </c>
      <c r="B4322" s="156" t="s">
        <v>701</v>
      </c>
      <c r="C4322" s="119">
        <v>14000000.000000004</v>
      </c>
      <c r="D4322" s="119">
        <v>0</v>
      </c>
    </row>
    <row r="4323" spans="1:4" s="91" customFormat="1" ht="40.5" x14ac:dyDescent="0.2">
      <c r="A4323" s="109">
        <v>415200</v>
      </c>
      <c r="B4323" s="156" t="s">
        <v>702</v>
      </c>
      <c r="C4323" s="119">
        <v>220000</v>
      </c>
      <c r="D4323" s="119">
        <v>0</v>
      </c>
    </row>
    <row r="4324" spans="1:4" s="91" customFormat="1" ht="40.5" x14ac:dyDescent="0.2">
      <c r="A4324" s="109">
        <v>415200</v>
      </c>
      <c r="B4324" s="110" t="s">
        <v>703</v>
      </c>
      <c r="C4324" s="119">
        <v>820000</v>
      </c>
      <c r="D4324" s="119">
        <v>0</v>
      </c>
    </row>
    <row r="4325" spans="1:4" s="91" customFormat="1" x14ac:dyDescent="0.2">
      <c r="A4325" s="109">
        <v>415200</v>
      </c>
      <c r="B4325" s="110" t="s">
        <v>505</v>
      </c>
      <c r="C4325" s="119">
        <v>10000</v>
      </c>
      <c r="D4325" s="119">
        <v>0</v>
      </c>
    </row>
    <row r="4326" spans="1:4" s="116" customFormat="1" x14ac:dyDescent="0.2">
      <c r="A4326" s="107">
        <v>480000</v>
      </c>
      <c r="B4326" s="112" t="s">
        <v>147</v>
      </c>
      <c r="C4326" s="106">
        <f t="shared" ref="C4326" si="1204">C4327</f>
        <v>1680000</v>
      </c>
      <c r="D4326" s="106">
        <f t="shared" ref="D4326" si="1205">D4327</f>
        <v>0</v>
      </c>
    </row>
    <row r="4327" spans="1:4" s="116" customFormat="1" x14ac:dyDescent="0.2">
      <c r="A4327" s="107">
        <v>488000</v>
      </c>
      <c r="B4327" s="112" t="s">
        <v>103</v>
      </c>
      <c r="C4327" s="106">
        <f t="shared" ref="C4327" si="1206">C4328+C4329</f>
        <v>1680000</v>
      </c>
      <c r="D4327" s="106">
        <f t="shared" ref="D4327" si="1207">D4328+D4329</f>
        <v>0</v>
      </c>
    </row>
    <row r="4328" spans="1:4" s="91" customFormat="1" x14ac:dyDescent="0.2">
      <c r="A4328" s="109">
        <v>488100</v>
      </c>
      <c r="B4328" s="110" t="s">
        <v>441</v>
      </c>
      <c r="C4328" s="119">
        <v>680000</v>
      </c>
      <c r="D4328" s="119">
        <v>0</v>
      </c>
    </row>
    <row r="4329" spans="1:4" s="91" customFormat="1" x14ac:dyDescent="0.2">
      <c r="A4329" s="109">
        <v>488100</v>
      </c>
      <c r="B4329" s="110" t="s">
        <v>103</v>
      </c>
      <c r="C4329" s="119">
        <v>1000000</v>
      </c>
      <c r="D4329" s="119">
        <v>0</v>
      </c>
    </row>
    <row r="4330" spans="1:4" s="116" customFormat="1" x14ac:dyDescent="0.2">
      <c r="A4330" s="107">
        <v>510000</v>
      </c>
      <c r="B4330" s="112" t="s">
        <v>151</v>
      </c>
      <c r="C4330" s="106">
        <f>C4331+C4333</f>
        <v>22000</v>
      </c>
      <c r="D4330" s="106">
        <f>D4331+D4333</f>
        <v>0</v>
      </c>
    </row>
    <row r="4331" spans="1:4" s="116" customFormat="1" x14ac:dyDescent="0.2">
      <c r="A4331" s="107">
        <v>511000</v>
      </c>
      <c r="B4331" s="112" t="s">
        <v>152</v>
      </c>
      <c r="C4331" s="106">
        <f>C4332+0</f>
        <v>15000</v>
      </c>
      <c r="D4331" s="106">
        <f>D4332+0</f>
        <v>0</v>
      </c>
    </row>
    <row r="4332" spans="1:4" s="91" customFormat="1" x14ac:dyDescent="0.2">
      <c r="A4332" s="109">
        <v>511300</v>
      </c>
      <c r="B4332" s="110" t="s">
        <v>155</v>
      </c>
      <c r="C4332" s="119">
        <v>15000</v>
      </c>
      <c r="D4332" s="119">
        <v>0</v>
      </c>
    </row>
    <row r="4333" spans="1:4" s="118" customFormat="1" ht="40.5" x14ac:dyDescent="0.2">
      <c r="A4333" s="107">
        <v>516000</v>
      </c>
      <c r="B4333" s="112" t="s">
        <v>162</v>
      </c>
      <c r="C4333" s="128">
        <f t="shared" ref="C4333" si="1208">C4334</f>
        <v>7000</v>
      </c>
      <c r="D4333" s="128">
        <f t="shared" ref="D4333" si="1209">D4334</f>
        <v>0</v>
      </c>
    </row>
    <row r="4334" spans="1:4" s="91" customFormat="1" x14ac:dyDescent="0.2">
      <c r="A4334" s="109">
        <v>516100</v>
      </c>
      <c r="B4334" s="110" t="s">
        <v>162</v>
      </c>
      <c r="C4334" s="119">
        <v>7000</v>
      </c>
      <c r="D4334" s="119">
        <v>0</v>
      </c>
    </row>
    <row r="4335" spans="1:4" s="116" customFormat="1" x14ac:dyDescent="0.2">
      <c r="A4335" s="107">
        <v>630000</v>
      </c>
      <c r="B4335" s="112" t="s">
        <v>190</v>
      </c>
      <c r="C4335" s="106">
        <f>C4336+0</f>
        <v>52000</v>
      </c>
      <c r="D4335" s="106">
        <f>D4336+0</f>
        <v>0</v>
      </c>
    </row>
    <row r="4336" spans="1:4" s="116" customFormat="1" ht="40.5" x14ac:dyDescent="0.2">
      <c r="A4336" s="107">
        <v>638000</v>
      </c>
      <c r="B4336" s="112" t="s">
        <v>126</v>
      </c>
      <c r="C4336" s="106">
        <f t="shared" ref="C4336" si="1210">C4337</f>
        <v>52000</v>
      </c>
      <c r="D4336" s="106">
        <f t="shared" ref="D4336" si="1211">D4337</f>
        <v>0</v>
      </c>
    </row>
    <row r="4337" spans="1:4" s="91" customFormat="1" x14ac:dyDescent="0.2">
      <c r="A4337" s="109">
        <v>638100</v>
      </c>
      <c r="B4337" s="110" t="s">
        <v>195</v>
      </c>
      <c r="C4337" s="119">
        <v>52000</v>
      </c>
      <c r="D4337" s="119">
        <v>0</v>
      </c>
    </row>
    <row r="4338" spans="1:4" s="163" customFormat="1" x14ac:dyDescent="0.2">
      <c r="A4338" s="154"/>
      <c r="B4338" s="155" t="s">
        <v>229</v>
      </c>
      <c r="C4338" s="149">
        <f>C4302+C4326+C4330+C4335</f>
        <v>45486500</v>
      </c>
      <c r="D4338" s="149">
        <f>D4302+D4326+D4330+D4335</f>
        <v>0</v>
      </c>
    </row>
    <row r="4339" spans="1:4" s="118" customFormat="1" x14ac:dyDescent="0.2">
      <c r="A4339" s="127"/>
      <c r="B4339" s="105"/>
      <c r="C4339" s="128"/>
      <c r="D4339" s="128"/>
    </row>
    <row r="4340" spans="1:4" s="118" customFormat="1" x14ac:dyDescent="0.2">
      <c r="A4340" s="127"/>
      <c r="B4340" s="105"/>
      <c r="C4340" s="128"/>
      <c r="D4340" s="128"/>
    </row>
    <row r="4341" spans="1:4" s="118" customFormat="1" x14ac:dyDescent="0.2">
      <c r="A4341" s="109" t="s">
        <v>704</v>
      </c>
      <c r="B4341" s="112"/>
      <c r="C4341" s="128"/>
      <c r="D4341" s="128"/>
    </row>
    <row r="4342" spans="1:4" s="118" customFormat="1" x14ac:dyDescent="0.2">
      <c r="A4342" s="109" t="s">
        <v>250</v>
      </c>
      <c r="B4342" s="112"/>
      <c r="C4342" s="128"/>
      <c r="D4342" s="128"/>
    </row>
    <row r="4343" spans="1:4" s="118" customFormat="1" x14ac:dyDescent="0.2">
      <c r="A4343" s="109" t="s">
        <v>371</v>
      </c>
      <c r="B4343" s="112"/>
      <c r="C4343" s="128"/>
      <c r="D4343" s="128"/>
    </row>
    <row r="4344" spans="1:4" s="118" customFormat="1" x14ac:dyDescent="0.2">
      <c r="A4344" s="109" t="s">
        <v>525</v>
      </c>
      <c r="B4344" s="112"/>
      <c r="C4344" s="128"/>
      <c r="D4344" s="128"/>
    </row>
    <row r="4345" spans="1:4" s="118" customFormat="1" x14ac:dyDescent="0.2">
      <c r="A4345" s="109"/>
      <c r="B4345" s="140"/>
      <c r="C4345" s="128"/>
      <c r="D4345" s="128"/>
    </row>
    <row r="4346" spans="1:4" s="118" customFormat="1" x14ac:dyDescent="0.2">
      <c r="A4346" s="107">
        <v>410000</v>
      </c>
      <c r="B4346" s="108" t="s">
        <v>87</v>
      </c>
      <c r="C4346" s="128">
        <f t="shared" ref="C4346" si="1212">C4347+C4352</f>
        <v>462500</v>
      </c>
      <c r="D4346" s="128">
        <f t="shared" ref="D4346" si="1213">D4347+D4352</f>
        <v>0</v>
      </c>
    </row>
    <row r="4347" spans="1:4" s="118" customFormat="1" x14ac:dyDescent="0.2">
      <c r="A4347" s="107">
        <v>411000</v>
      </c>
      <c r="B4347" s="108" t="s">
        <v>200</v>
      </c>
      <c r="C4347" s="128">
        <f t="shared" ref="C4347" si="1214">SUM(C4348:C4351)</f>
        <v>384700</v>
      </c>
      <c r="D4347" s="128">
        <f t="shared" ref="D4347" si="1215">SUM(D4348:D4351)</f>
        <v>0</v>
      </c>
    </row>
    <row r="4348" spans="1:4" s="91" customFormat="1" x14ac:dyDescent="0.2">
      <c r="A4348" s="109">
        <v>411100</v>
      </c>
      <c r="B4348" s="110" t="s">
        <v>88</v>
      </c>
      <c r="C4348" s="119">
        <v>353500</v>
      </c>
      <c r="D4348" s="119">
        <v>0</v>
      </c>
    </row>
    <row r="4349" spans="1:4" s="91" customFormat="1" ht="40.5" x14ac:dyDescent="0.2">
      <c r="A4349" s="109">
        <v>411200</v>
      </c>
      <c r="B4349" s="110" t="s">
        <v>213</v>
      </c>
      <c r="C4349" s="119">
        <v>14000</v>
      </c>
      <c r="D4349" s="119">
        <v>0</v>
      </c>
    </row>
    <row r="4350" spans="1:4" s="91" customFormat="1" ht="40.5" x14ac:dyDescent="0.2">
      <c r="A4350" s="109">
        <v>411300</v>
      </c>
      <c r="B4350" s="110" t="s">
        <v>89</v>
      </c>
      <c r="C4350" s="119">
        <v>12000</v>
      </c>
      <c r="D4350" s="119">
        <v>0</v>
      </c>
    </row>
    <row r="4351" spans="1:4" s="91" customFormat="1" x14ac:dyDescent="0.2">
      <c r="A4351" s="109">
        <v>411400</v>
      </c>
      <c r="B4351" s="110" t="s">
        <v>90</v>
      </c>
      <c r="C4351" s="119">
        <v>5200.0000000000009</v>
      </c>
      <c r="D4351" s="119">
        <v>0</v>
      </c>
    </row>
    <row r="4352" spans="1:4" s="118" customFormat="1" x14ac:dyDescent="0.2">
      <c r="A4352" s="107">
        <v>412000</v>
      </c>
      <c r="B4352" s="112" t="s">
        <v>205</v>
      </c>
      <c r="C4352" s="128">
        <f>SUM(C4353:C4362)</f>
        <v>77800</v>
      </c>
      <c r="D4352" s="128">
        <f>SUM(D4353:D4362)</f>
        <v>0</v>
      </c>
    </row>
    <row r="4353" spans="1:4" s="91" customFormat="1" x14ac:dyDescent="0.2">
      <c r="A4353" s="109">
        <v>412100</v>
      </c>
      <c r="B4353" s="110" t="s">
        <v>91</v>
      </c>
      <c r="C4353" s="119">
        <v>38000</v>
      </c>
      <c r="D4353" s="119">
        <v>0</v>
      </c>
    </row>
    <row r="4354" spans="1:4" s="91" customFormat="1" ht="40.5" x14ac:dyDescent="0.2">
      <c r="A4354" s="109">
        <v>412200</v>
      </c>
      <c r="B4354" s="110" t="s">
        <v>214</v>
      </c>
      <c r="C4354" s="119">
        <v>11700</v>
      </c>
      <c r="D4354" s="119">
        <v>0</v>
      </c>
    </row>
    <row r="4355" spans="1:4" s="91" customFormat="1" x14ac:dyDescent="0.2">
      <c r="A4355" s="109">
        <v>412300</v>
      </c>
      <c r="B4355" s="110" t="s">
        <v>92</v>
      </c>
      <c r="C4355" s="119">
        <v>2500</v>
      </c>
      <c r="D4355" s="119">
        <v>0</v>
      </c>
    </row>
    <row r="4356" spans="1:4" s="91" customFormat="1" x14ac:dyDescent="0.2">
      <c r="A4356" s="109">
        <v>412400</v>
      </c>
      <c r="B4356" s="110" t="s">
        <v>93</v>
      </c>
      <c r="C4356" s="119">
        <v>13000</v>
      </c>
      <c r="D4356" s="119">
        <v>0</v>
      </c>
    </row>
    <row r="4357" spans="1:4" s="91" customFormat="1" x14ac:dyDescent="0.2">
      <c r="A4357" s="109">
        <v>412500</v>
      </c>
      <c r="B4357" s="110" t="s">
        <v>94</v>
      </c>
      <c r="C4357" s="119">
        <v>1000</v>
      </c>
      <c r="D4357" s="119">
        <v>0</v>
      </c>
    </row>
    <row r="4358" spans="1:4" s="91" customFormat="1" x14ac:dyDescent="0.2">
      <c r="A4358" s="109">
        <v>412600</v>
      </c>
      <c r="B4358" s="110" t="s">
        <v>215</v>
      </c>
      <c r="C4358" s="119">
        <v>4000.0000000000009</v>
      </c>
      <c r="D4358" s="119">
        <v>0</v>
      </c>
    </row>
    <row r="4359" spans="1:4" s="91" customFormat="1" x14ac:dyDescent="0.2">
      <c r="A4359" s="109">
        <v>412700</v>
      </c>
      <c r="B4359" s="110" t="s">
        <v>202</v>
      </c>
      <c r="C4359" s="119">
        <v>4499.9999999999964</v>
      </c>
      <c r="D4359" s="119">
        <v>0</v>
      </c>
    </row>
    <row r="4360" spans="1:4" s="91" customFormat="1" x14ac:dyDescent="0.2">
      <c r="A4360" s="109">
        <v>412900</v>
      </c>
      <c r="B4360" s="114" t="s">
        <v>526</v>
      </c>
      <c r="C4360" s="119">
        <v>2200</v>
      </c>
      <c r="D4360" s="119">
        <v>0</v>
      </c>
    </row>
    <row r="4361" spans="1:4" s="91" customFormat="1" ht="40.5" x14ac:dyDescent="0.2">
      <c r="A4361" s="109">
        <v>412900</v>
      </c>
      <c r="B4361" s="114" t="s">
        <v>312</v>
      </c>
      <c r="C4361" s="119">
        <v>200</v>
      </c>
      <c r="D4361" s="119">
        <v>0</v>
      </c>
    </row>
    <row r="4362" spans="1:4" s="91" customFormat="1" ht="40.5" x14ac:dyDescent="0.2">
      <c r="A4362" s="109">
        <v>412900</v>
      </c>
      <c r="B4362" s="114" t="s">
        <v>313</v>
      </c>
      <c r="C4362" s="119">
        <v>700</v>
      </c>
      <c r="D4362" s="119">
        <v>0</v>
      </c>
    </row>
    <row r="4363" spans="1:4" s="118" customFormat="1" x14ac:dyDescent="0.2">
      <c r="A4363" s="107">
        <v>510000</v>
      </c>
      <c r="B4363" s="112" t="s">
        <v>151</v>
      </c>
      <c r="C4363" s="128">
        <f>C4364+0+C4366</f>
        <v>8500</v>
      </c>
      <c r="D4363" s="128">
        <f>D4364+0+D4366</f>
        <v>0</v>
      </c>
    </row>
    <row r="4364" spans="1:4" s="118" customFormat="1" x14ac:dyDescent="0.2">
      <c r="A4364" s="107">
        <v>511000</v>
      </c>
      <c r="B4364" s="112" t="s">
        <v>152</v>
      </c>
      <c r="C4364" s="128">
        <f t="shared" ref="C4364" si="1216">SUM(C4365:C4365)</f>
        <v>2500</v>
      </c>
      <c r="D4364" s="128">
        <f t="shared" ref="D4364" si="1217">SUM(D4365:D4365)</f>
        <v>0</v>
      </c>
    </row>
    <row r="4365" spans="1:4" s="91" customFormat="1" x14ac:dyDescent="0.2">
      <c r="A4365" s="109">
        <v>511300</v>
      </c>
      <c r="B4365" s="110" t="s">
        <v>155</v>
      </c>
      <c r="C4365" s="119">
        <v>2500</v>
      </c>
      <c r="D4365" s="119">
        <v>0</v>
      </c>
    </row>
    <row r="4366" spans="1:4" s="118" customFormat="1" x14ac:dyDescent="0.2">
      <c r="A4366" s="107">
        <v>513000</v>
      </c>
      <c r="B4366" s="112" t="s">
        <v>160</v>
      </c>
      <c r="C4366" s="128">
        <f t="shared" ref="C4366" si="1218">C4367</f>
        <v>6000</v>
      </c>
      <c r="D4366" s="128">
        <f t="shared" ref="D4366" si="1219">D4367</f>
        <v>0</v>
      </c>
    </row>
    <row r="4367" spans="1:4" s="91" customFormat="1" x14ac:dyDescent="0.2">
      <c r="A4367" s="109">
        <v>513700</v>
      </c>
      <c r="B4367" s="110" t="s">
        <v>316</v>
      </c>
      <c r="C4367" s="119">
        <v>6000</v>
      </c>
      <c r="D4367" s="119">
        <v>0</v>
      </c>
    </row>
    <row r="4368" spans="1:4" s="118" customFormat="1" x14ac:dyDescent="0.2">
      <c r="A4368" s="107">
        <v>630000</v>
      </c>
      <c r="B4368" s="112" t="s">
        <v>190</v>
      </c>
      <c r="C4368" s="128">
        <f>0+C4369</f>
        <v>5500</v>
      </c>
      <c r="D4368" s="128">
        <f>0+D4369</f>
        <v>0</v>
      </c>
    </row>
    <row r="4369" spans="1:4" s="118" customFormat="1" ht="40.5" x14ac:dyDescent="0.2">
      <c r="A4369" s="107">
        <v>638000</v>
      </c>
      <c r="B4369" s="112" t="s">
        <v>126</v>
      </c>
      <c r="C4369" s="128">
        <f t="shared" ref="C4369" si="1220">C4370</f>
        <v>5500</v>
      </c>
      <c r="D4369" s="128">
        <f t="shared" ref="D4369" si="1221">D4370</f>
        <v>0</v>
      </c>
    </row>
    <row r="4370" spans="1:4" s="91" customFormat="1" x14ac:dyDescent="0.2">
      <c r="A4370" s="109">
        <v>638100</v>
      </c>
      <c r="B4370" s="110" t="s">
        <v>195</v>
      </c>
      <c r="C4370" s="119">
        <v>5500</v>
      </c>
      <c r="D4370" s="119">
        <v>0</v>
      </c>
    </row>
    <row r="4371" spans="1:4" s="163" customFormat="1" x14ac:dyDescent="0.2">
      <c r="A4371" s="154"/>
      <c r="B4371" s="155" t="s">
        <v>229</v>
      </c>
      <c r="C4371" s="149">
        <f>C4346+C4363+C4368</f>
        <v>476500</v>
      </c>
      <c r="D4371" s="149">
        <f>D4346+D4363+D4368</f>
        <v>0</v>
      </c>
    </row>
    <row r="4372" spans="1:4" s="118" customFormat="1" x14ac:dyDescent="0.2">
      <c r="A4372" s="127"/>
      <c r="B4372" s="105"/>
      <c r="C4372" s="128"/>
      <c r="D4372" s="128"/>
    </row>
    <row r="4373" spans="1:4" s="118" customFormat="1" x14ac:dyDescent="0.2">
      <c r="A4373" s="127"/>
      <c r="B4373" s="105"/>
      <c r="C4373" s="128"/>
      <c r="D4373" s="128"/>
    </row>
    <row r="4374" spans="1:4" s="91" customFormat="1" x14ac:dyDescent="0.2">
      <c r="A4374" s="109" t="s">
        <v>705</v>
      </c>
      <c r="B4374" s="112"/>
      <c r="C4374" s="111"/>
      <c r="D4374" s="111"/>
    </row>
    <row r="4375" spans="1:4" s="91" customFormat="1" x14ac:dyDescent="0.2">
      <c r="A4375" s="109" t="s">
        <v>251</v>
      </c>
      <c r="B4375" s="112"/>
      <c r="C4375" s="111"/>
      <c r="D4375" s="111"/>
    </row>
    <row r="4376" spans="1:4" s="91" customFormat="1" x14ac:dyDescent="0.2">
      <c r="A4376" s="109" t="s">
        <v>379</v>
      </c>
      <c r="B4376" s="112"/>
      <c r="C4376" s="111"/>
      <c r="D4376" s="111"/>
    </row>
    <row r="4377" spans="1:4" s="91" customFormat="1" x14ac:dyDescent="0.2">
      <c r="A4377" s="109" t="s">
        <v>585</v>
      </c>
      <c r="B4377" s="112"/>
      <c r="C4377" s="111"/>
      <c r="D4377" s="111"/>
    </row>
    <row r="4378" spans="1:4" s="91" customFormat="1" x14ac:dyDescent="0.2">
      <c r="A4378" s="109"/>
      <c r="B4378" s="140"/>
      <c r="C4378" s="128"/>
      <c r="D4378" s="128"/>
    </row>
    <row r="4379" spans="1:4" s="91" customFormat="1" x14ac:dyDescent="0.2">
      <c r="A4379" s="107">
        <v>410000</v>
      </c>
      <c r="B4379" s="108" t="s">
        <v>87</v>
      </c>
      <c r="C4379" s="106">
        <f>C4380+C4385+C4401+C4399</f>
        <v>5611000</v>
      </c>
      <c r="D4379" s="106">
        <f>D4380+D4385+D4401+D4399</f>
        <v>0</v>
      </c>
    </row>
    <row r="4380" spans="1:4" s="91" customFormat="1" x14ac:dyDescent="0.2">
      <c r="A4380" s="107">
        <v>411000</v>
      </c>
      <c r="B4380" s="108" t="s">
        <v>200</v>
      </c>
      <c r="C4380" s="106">
        <f t="shared" ref="C4380" si="1222">SUM(C4381:C4384)</f>
        <v>2681000</v>
      </c>
      <c r="D4380" s="106">
        <f t="shared" ref="D4380" si="1223">SUM(D4381:D4384)</f>
        <v>0</v>
      </c>
    </row>
    <row r="4381" spans="1:4" s="91" customFormat="1" x14ac:dyDescent="0.2">
      <c r="A4381" s="109">
        <v>411100</v>
      </c>
      <c r="B4381" s="110" t="s">
        <v>88</v>
      </c>
      <c r="C4381" s="119">
        <v>2460000</v>
      </c>
      <c r="D4381" s="119">
        <v>0</v>
      </c>
    </row>
    <row r="4382" spans="1:4" s="91" customFormat="1" ht="40.5" x14ac:dyDescent="0.2">
      <c r="A4382" s="109">
        <v>411200</v>
      </c>
      <c r="B4382" s="110" t="s">
        <v>213</v>
      </c>
      <c r="C4382" s="119">
        <v>95000</v>
      </c>
      <c r="D4382" s="119">
        <v>0</v>
      </c>
    </row>
    <row r="4383" spans="1:4" s="91" customFormat="1" ht="40.5" x14ac:dyDescent="0.2">
      <c r="A4383" s="109">
        <v>411300</v>
      </c>
      <c r="B4383" s="110" t="s">
        <v>89</v>
      </c>
      <c r="C4383" s="119">
        <v>83000</v>
      </c>
      <c r="D4383" s="119">
        <v>0</v>
      </c>
    </row>
    <row r="4384" spans="1:4" s="91" customFormat="1" x14ac:dyDescent="0.2">
      <c r="A4384" s="109">
        <v>411400</v>
      </c>
      <c r="B4384" s="110" t="s">
        <v>90</v>
      </c>
      <c r="C4384" s="119">
        <v>43000</v>
      </c>
      <c r="D4384" s="119">
        <v>0</v>
      </c>
    </row>
    <row r="4385" spans="1:4" s="91" customFormat="1" x14ac:dyDescent="0.2">
      <c r="A4385" s="107">
        <v>412000</v>
      </c>
      <c r="B4385" s="112" t="s">
        <v>205</v>
      </c>
      <c r="C4385" s="106">
        <f>SUM(C4386:C4398)</f>
        <v>330000</v>
      </c>
      <c r="D4385" s="106">
        <f>SUM(D4386:D4398)</f>
        <v>0</v>
      </c>
    </row>
    <row r="4386" spans="1:4" s="91" customFormat="1" ht="40.5" x14ac:dyDescent="0.2">
      <c r="A4386" s="109">
        <v>412200</v>
      </c>
      <c r="B4386" s="110" t="s">
        <v>214</v>
      </c>
      <c r="C4386" s="119">
        <v>37000</v>
      </c>
      <c r="D4386" s="119">
        <v>0</v>
      </c>
    </row>
    <row r="4387" spans="1:4" s="91" customFormat="1" x14ac:dyDescent="0.2">
      <c r="A4387" s="109">
        <v>412300</v>
      </c>
      <c r="B4387" s="110" t="s">
        <v>92</v>
      </c>
      <c r="C4387" s="119">
        <v>18000</v>
      </c>
      <c r="D4387" s="119">
        <v>0</v>
      </c>
    </row>
    <row r="4388" spans="1:4" s="91" customFormat="1" x14ac:dyDescent="0.2">
      <c r="A4388" s="109">
        <v>412500</v>
      </c>
      <c r="B4388" s="110" t="s">
        <v>94</v>
      </c>
      <c r="C4388" s="119">
        <v>20000</v>
      </c>
      <c r="D4388" s="119">
        <v>0</v>
      </c>
    </row>
    <row r="4389" spans="1:4" s="91" customFormat="1" x14ac:dyDescent="0.2">
      <c r="A4389" s="109">
        <v>412600</v>
      </c>
      <c r="B4389" s="110" t="s">
        <v>215</v>
      </c>
      <c r="C4389" s="119">
        <v>45000</v>
      </c>
      <c r="D4389" s="119">
        <v>0</v>
      </c>
    </row>
    <row r="4390" spans="1:4" s="91" customFormat="1" x14ac:dyDescent="0.2">
      <c r="A4390" s="109">
        <v>412700</v>
      </c>
      <c r="B4390" s="110" t="s">
        <v>202</v>
      </c>
      <c r="C4390" s="119">
        <v>50000</v>
      </c>
      <c r="D4390" s="119">
        <v>0</v>
      </c>
    </row>
    <row r="4391" spans="1:4" s="91" customFormat="1" x14ac:dyDescent="0.2">
      <c r="A4391" s="109">
        <v>412900</v>
      </c>
      <c r="B4391" s="114" t="s">
        <v>526</v>
      </c>
      <c r="C4391" s="119">
        <v>500</v>
      </c>
      <c r="D4391" s="119">
        <v>0</v>
      </c>
    </row>
    <row r="4392" spans="1:4" s="91" customFormat="1" x14ac:dyDescent="0.2">
      <c r="A4392" s="109">
        <v>412900</v>
      </c>
      <c r="B4392" s="114" t="s">
        <v>294</v>
      </c>
      <c r="C4392" s="119">
        <v>6000</v>
      </c>
      <c r="D4392" s="119">
        <v>0</v>
      </c>
    </row>
    <row r="4393" spans="1:4" s="91" customFormat="1" x14ac:dyDescent="0.2">
      <c r="A4393" s="109">
        <v>412900</v>
      </c>
      <c r="B4393" s="114" t="s">
        <v>311</v>
      </c>
      <c r="C4393" s="119">
        <v>4000</v>
      </c>
      <c r="D4393" s="119">
        <v>0</v>
      </c>
    </row>
    <row r="4394" spans="1:4" s="91" customFormat="1" ht="40.5" x14ac:dyDescent="0.2">
      <c r="A4394" s="109">
        <v>412900</v>
      </c>
      <c r="B4394" s="114" t="s">
        <v>312</v>
      </c>
      <c r="C4394" s="119">
        <v>4000</v>
      </c>
      <c r="D4394" s="119">
        <v>0</v>
      </c>
    </row>
    <row r="4395" spans="1:4" s="91" customFormat="1" ht="40.5" x14ac:dyDescent="0.2">
      <c r="A4395" s="109">
        <v>412900</v>
      </c>
      <c r="B4395" s="114" t="s">
        <v>313</v>
      </c>
      <c r="C4395" s="119">
        <v>5500</v>
      </c>
      <c r="D4395" s="119">
        <v>0</v>
      </c>
    </row>
    <row r="4396" spans="1:4" s="91" customFormat="1" x14ac:dyDescent="0.2">
      <c r="A4396" s="109">
        <v>412900</v>
      </c>
      <c r="B4396" s="110" t="s">
        <v>706</v>
      </c>
      <c r="C4396" s="119">
        <v>100000</v>
      </c>
      <c r="D4396" s="119">
        <v>0</v>
      </c>
    </row>
    <row r="4397" spans="1:4" s="91" customFormat="1" x14ac:dyDescent="0.2">
      <c r="A4397" s="109">
        <v>412900</v>
      </c>
      <c r="B4397" s="110" t="s">
        <v>442</v>
      </c>
      <c r="C4397" s="119">
        <v>20000</v>
      </c>
      <c r="D4397" s="119">
        <v>0</v>
      </c>
    </row>
    <row r="4398" spans="1:4" s="91" customFormat="1" x14ac:dyDescent="0.2">
      <c r="A4398" s="109">
        <v>412900</v>
      </c>
      <c r="B4398" s="110" t="s">
        <v>443</v>
      </c>
      <c r="C4398" s="119">
        <v>20000</v>
      </c>
      <c r="D4398" s="119">
        <v>0</v>
      </c>
    </row>
    <row r="4399" spans="1:4" s="116" customFormat="1" x14ac:dyDescent="0.2">
      <c r="A4399" s="107">
        <v>414000</v>
      </c>
      <c r="B4399" s="112" t="s">
        <v>104</v>
      </c>
      <c r="C4399" s="106">
        <f>0+C4400</f>
        <v>1450000</v>
      </c>
      <c r="D4399" s="106">
        <f>0+D4400</f>
        <v>0</v>
      </c>
    </row>
    <row r="4400" spans="1:4" s="91" customFormat="1" x14ac:dyDescent="0.2">
      <c r="A4400" s="109">
        <v>414100</v>
      </c>
      <c r="B4400" s="110" t="s">
        <v>444</v>
      </c>
      <c r="C4400" s="119">
        <v>1450000</v>
      </c>
      <c r="D4400" s="119">
        <v>0</v>
      </c>
    </row>
    <row r="4401" spans="1:4" s="91" customFormat="1" x14ac:dyDescent="0.2">
      <c r="A4401" s="107">
        <v>415000</v>
      </c>
      <c r="B4401" s="112" t="s">
        <v>50</v>
      </c>
      <c r="C4401" s="106">
        <f>SUM(C4402:C4403)</f>
        <v>1150000</v>
      </c>
      <c r="D4401" s="106">
        <f>SUM(D4402:D4403)</f>
        <v>0</v>
      </c>
    </row>
    <row r="4402" spans="1:4" s="91" customFormat="1" x14ac:dyDescent="0.2">
      <c r="A4402" s="109">
        <v>415200</v>
      </c>
      <c r="B4402" s="110" t="s">
        <v>445</v>
      </c>
      <c r="C4402" s="119">
        <v>1050000</v>
      </c>
      <c r="D4402" s="119">
        <v>0</v>
      </c>
    </row>
    <row r="4403" spans="1:4" s="91" customFormat="1" x14ac:dyDescent="0.2">
      <c r="A4403" s="109">
        <v>415200</v>
      </c>
      <c r="B4403" s="110" t="s">
        <v>707</v>
      </c>
      <c r="C4403" s="119">
        <v>100000</v>
      </c>
      <c r="D4403" s="119">
        <v>0</v>
      </c>
    </row>
    <row r="4404" spans="1:4" s="91" customFormat="1" x14ac:dyDescent="0.2">
      <c r="A4404" s="107">
        <v>480000</v>
      </c>
      <c r="B4404" s="112" t="s">
        <v>147</v>
      </c>
      <c r="C4404" s="106">
        <f>C4405+0</f>
        <v>1700000</v>
      </c>
      <c r="D4404" s="106">
        <f>D4405+0</f>
        <v>0</v>
      </c>
    </row>
    <row r="4405" spans="1:4" s="91" customFormat="1" x14ac:dyDescent="0.2">
      <c r="A4405" s="107">
        <v>488000</v>
      </c>
      <c r="B4405" s="112" t="s">
        <v>103</v>
      </c>
      <c r="C4405" s="106">
        <f t="shared" ref="C4405" si="1224">SUM(C4406:C4408)</f>
        <v>1700000</v>
      </c>
      <c r="D4405" s="106">
        <f t="shared" ref="D4405" si="1225">SUM(D4406:D4408)</f>
        <v>0</v>
      </c>
    </row>
    <row r="4406" spans="1:4" s="91" customFormat="1" x14ac:dyDescent="0.2">
      <c r="A4406" s="109">
        <v>488100</v>
      </c>
      <c r="B4406" s="110" t="s">
        <v>509</v>
      </c>
      <c r="C4406" s="119">
        <v>250000</v>
      </c>
      <c r="D4406" s="119">
        <v>0</v>
      </c>
    </row>
    <row r="4407" spans="1:4" s="91" customFormat="1" x14ac:dyDescent="0.2">
      <c r="A4407" s="109">
        <v>488100</v>
      </c>
      <c r="B4407" s="110" t="s">
        <v>103</v>
      </c>
      <c r="C4407" s="119">
        <v>800000</v>
      </c>
      <c r="D4407" s="119">
        <v>0</v>
      </c>
    </row>
    <row r="4408" spans="1:4" s="91" customFormat="1" x14ac:dyDescent="0.2">
      <c r="A4408" s="109">
        <v>488100</v>
      </c>
      <c r="B4408" s="110" t="s">
        <v>510</v>
      </c>
      <c r="C4408" s="119">
        <v>650000</v>
      </c>
      <c r="D4408" s="119">
        <v>0</v>
      </c>
    </row>
    <row r="4409" spans="1:4" s="91" customFormat="1" x14ac:dyDescent="0.2">
      <c r="A4409" s="107">
        <v>510000</v>
      </c>
      <c r="B4409" s="112" t="s">
        <v>151</v>
      </c>
      <c r="C4409" s="106">
        <f>C4410+C4412</f>
        <v>12000</v>
      </c>
      <c r="D4409" s="106">
        <f>D4410+D4412</f>
        <v>0</v>
      </c>
    </row>
    <row r="4410" spans="1:4" s="91" customFormat="1" x14ac:dyDescent="0.2">
      <c r="A4410" s="107">
        <v>511000</v>
      </c>
      <c r="B4410" s="112" t="s">
        <v>152</v>
      </c>
      <c r="C4410" s="106">
        <f>SUM(C4411:C4411)</f>
        <v>5000</v>
      </c>
      <c r="D4410" s="106">
        <f>SUM(D4411:D4411)</f>
        <v>0</v>
      </c>
    </row>
    <row r="4411" spans="1:4" s="91" customFormat="1" x14ac:dyDescent="0.2">
      <c r="A4411" s="109">
        <v>511300</v>
      </c>
      <c r="B4411" s="110" t="s">
        <v>155</v>
      </c>
      <c r="C4411" s="119">
        <v>5000</v>
      </c>
      <c r="D4411" s="119">
        <v>0</v>
      </c>
    </row>
    <row r="4412" spans="1:4" s="91" customFormat="1" ht="40.5" x14ac:dyDescent="0.2">
      <c r="A4412" s="107">
        <v>516000</v>
      </c>
      <c r="B4412" s="112" t="s">
        <v>162</v>
      </c>
      <c r="C4412" s="106">
        <f t="shared" ref="C4412" si="1226">SUM(C4413)</f>
        <v>7000</v>
      </c>
      <c r="D4412" s="106">
        <f t="shared" ref="D4412" si="1227">SUM(D4413)</f>
        <v>0</v>
      </c>
    </row>
    <row r="4413" spans="1:4" s="91" customFormat="1" x14ac:dyDescent="0.2">
      <c r="A4413" s="109">
        <v>516100</v>
      </c>
      <c r="B4413" s="110" t="s">
        <v>162</v>
      </c>
      <c r="C4413" s="119">
        <v>7000</v>
      </c>
      <c r="D4413" s="119">
        <v>0</v>
      </c>
    </row>
    <row r="4414" spans="1:4" s="116" customFormat="1" x14ac:dyDescent="0.2">
      <c r="A4414" s="107">
        <v>610000</v>
      </c>
      <c r="B4414" s="112" t="s">
        <v>170</v>
      </c>
      <c r="C4414" s="106">
        <f t="shared" ref="C4414:C4415" si="1228">C4415</f>
        <v>200000</v>
      </c>
      <c r="D4414" s="106">
        <f t="shared" ref="D4414:D4415" si="1229">D4415</f>
        <v>0</v>
      </c>
    </row>
    <row r="4415" spans="1:4" s="116" customFormat="1" x14ac:dyDescent="0.2">
      <c r="A4415" s="107">
        <v>611000</v>
      </c>
      <c r="B4415" s="112" t="s">
        <v>114</v>
      </c>
      <c r="C4415" s="106">
        <f t="shared" si="1228"/>
        <v>200000</v>
      </c>
      <c r="D4415" s="106">
        <f t="shared" si="1229"/>
        <v>0</v>
      </c>
    </row>
    <row r="4416" spans="1:4" s="91" customFormat="1" x14ac:dyDescent="0.2">
      <c r="A4416" s="109">
        <v>611200</v>
      </c>
      <c r="B4416" s="110" t="s">
        <v>223</v>
      </c>
      <c r="C4416" s="119">
        <v>200000</v>
      </c>
      <c r="D4416" s="119">
        <v>0</v>
      </c>
    </row>
    <row r="4417" spans="1:4" s="116" customFormat="1" x14ac:dyDescent="0.2">
      <c r="A4417" s="107">
        <v>630000</v>
      </c>
      <c r="B4417" s="112" t="s">
        <v>190</v>
      </c>
      <c r="C4417" s="106">
        <f>C4418+C4420</f>
        <v>33200</v>
      </c>
      <c r="D4417" s="106">
        <f>D4418+D4420</f>
        <v>0</v>
      </c>
    </row>
    <row r="4418" spans="1:4" s="116" customFormat="1" x14ac:dyDescent="0.2">
      <c r="A4418" s="107">
        <v>631000</v>
      </c>
      <c r="B4418" s="112" t="s">
        <v>125</v>
      </c>
      <c r="C4418" s="106">
        <f>SUM(C4419:C4419)</f>
        <v>200</v>
      </c>
      <c r="D4418" s="106">
        <f>SUM(D4419:D4419)</f>
        <v>0</v>
      </c>
    </row>
    <row r="4419" spans="1:4" s="91" customFormat="1" x14ac:dyDescent="0.2">
      <c r="A4419" s="109">
        <v>631900</v>
      </c>
      <c r="B4419" s="110" t="s">
        <v>182</v>
      </c>
      <c r="C4419" s="119">
        <v>200</v>
      </c>
      <c r="D4419" s="119">
        <v>0</v>
      </c>
    </row>
    <row r="4420" spans="1:4" s="116" customFormat="1" ht="40.5" x14ac:dyDescent="0.2">
      <c r="A4420" s="107">
        <v>638000</v>
      </c>
      <c r="B4420" s="112" t="s">
        <v>126</v>
      </c>
      <c r="C4420" s="106">
        <f t="shared" ref="C4420" si="1230">C4421</f>
        <v>33000</v>
      </c>
      <c r="D4420" s="106">
        <f t="shared" ref="D4420" si="1231">D4421</f>
        <v>0</v>
      </c>
    </row>
    <row r="4421" spans="1:4" s="91" customFormat="1" x14ac:dyDescent="0.2">
      <c r="A4421" s="109">
        <v>638100</v>
      </c>
      <c r="B4421" s="110" t="s">
        <v>195</v>
      </c>
      <c r="C4421" s="119">
        <v>33000</v>
      </c>
      <c r="D4421" s="119">
        <v>0</v>
      </c>
    </row>
    <row r="4422" spans="1:4" s="91" customFormat="1" x14ac:dyDescent="0.2">
      <c r="A4422" s="150"/>
      <c r="B4422" s="144" t="s">
        <v>229</v>
      </c>
      <c r="C4422" s="148">
        <f>C4379+C4404+C4409+C4417+C4414</f>
        <v>7556200</v>
      </c>
      <c r="D4422" s="148">
        <f>D4379+D4404+D4409+D4417+D4414</f>
        <v>0</v>
      </c>
    </row>
    <row r="4423" spans="1:4" s="91" customFormat="1" x14ac:dyDescent="0.2">
      <c r="A4423" s="109"/>
      <c r="B4423" s="110"/>
      <c r="C4423" s="111"/>
      <c r="D4423" s="111"/>
    </row>
    <row r="4424" spans="1:4" s="91" customFormat="1" x14ac:dyDescent="0.2">
      <c r="A4424" s="104"/>
      <c r="B4424" s="105"/>
      <c r="C4424" s="111"/>
      <c r="D4424" s="111"/>
    </row>
    <row r="4425" spans="1:4" s="91" customFormat="1" x14ac:dyDescent="0.2">
      <c r="A4425" s="109" t="s">
        <v>708</v>
      </c>
      <c r="B4425" s="112"/>
      <c r="C4425" s="111"/>
      <c r="D4425" s="111"/>
    </row>
    <row r="4426" spans="1:4" s="91" customFormat="1" x14ac:dyDescent="0.2">
      <c r="A4426" s="109" t="s">
        <v>252</v>
      </c>
      <c r="B4426" s="112"/>
      <c r="C4426" s="111"/>
      <c r="D4426" s="111"/>
    </row>
    <row r="4427" spans="1:4" s="91" customFormat="1" x14ac:dyDescent="0.2">
      <c r="A4427" s="109" t="s">
        <v>380</v>
      </c>
      <c r="B4427" s="112"/>
      <c r="C4427" s="111"/>
      <c r="D4427" s="111"/>
    </row>
    <row r="4428" spans="1:4" s="91" customFormat="1" x14ac:dyDescent="0.2">
      <c r="A4428" s="109" t="s">
        <v>525</v>
      </c>
      <c r="B4428" s="112"/>
      <c r="C4428" s="111"/>
      <c r="D4428" s="111"/>
    </row>
    <row r="4429" spans="1:4" s="91" customFormat="1" x14ac:dyDescent="0.2">
      <c r="A4429" s="109"/>
      <c r="B4429" s="140"/>
      <c r="C4429" s="128"/>
      <c r="D4429" s="128"/>
    </row>
    <row r="4430" spans="1:4" s="91" customFormat="1" x14ac:dyDescent="0.2">
      <c r="A4430" s="107">
        <v>410000</v>
      </c>
      <c r="B4430" s="108" t="s">
        <v>87</v>
      </c>
      <c r="C4430" s="106">
        <f>C4431+C4436+0+0+C4448</f>
        <v>3470399.9955737796</v>
      </c>
      <c r="D4430" s="106">
        <f>D4431+D4436+0+0+D4448</f>
        <v>0</v>
      </c>
    </row>
    <row r="4431" spans="1:4" s="91" customFormat="1" x14ac:dyDescent="0.2">
      <c r="A4431" s="107">
        <v>411000</v>
      </c>
      <c r="B4431" s="108" t="s">
        <v>200</v>
      </c>
      <c r="C4431" s="106">
        <f t="shared" ref="C4431" si="1232">SUM(C4432:C4435)</f>
        <v>2120200</v>
      </c>
      <c r="D4431" s="106">
        <f t="shared" ref="D4431" si="1233">SUM(D4432:D4435)</f>
        <v>0</v>
      </c>
    </row>
    <row r="4432" spans="1:4" s="91" customFormat="1" x14ac:dyDescent="0.2">
      <c r="A4432" s="109">
        <v>411100</v>
      </c>
      <c r="B4432" s="110" t="s">
        <v>88</v>
      </c>
      <c r="C4432" s="119">
        <v>1980000</v>
      </c>
      <c r="D4432" s="119">
        <v>0</v>
      </c>
    </row>
    <row r="4433" spans="1:4" s="91" customFormat="1" ht="40.5" x14ac:dyDescent="0.2">
      <c r="A4433" s="109">
        <v>411200</v>
      </c>
      <c r="B4433" s="110" t="s">
        <v>213</v>
      </c>
      <c r="C4433" s="119">
        <v>63800</v>
      </c>
      <c r="D4433" s="119">
        <v>0</v>
      </c>
    </row>
    <row r="4434" spans="1:4" s="91" customFormat="1" ht="40.5" x14ac:dyDescent="0.2">
      <c r="A4434" s="109">
        <v>411300</v>
      </c>
      <c r="B4434" s="110" t="s">
        <v>89</v>
      </c>
      <c r="C4434" s="119">
        <v>54100</v>
      </c>
      <c r="D4434" s="119">
        <v>0</v>
      </c>
    </row>
    <row r="4435" spans="1:4" s="91" customFormat="1" x14ac:dyDescent="0.2">
      <c r="A4435" s="109">
        <v>411400</v>
      </c>
      <c r="B4435" s="110" t="s">
        <v>90</v>
      </c>
      <c r="C4435" s="119">
        <v>22300</v>
      </c>
      <c r="D4435" s="119">
        <v>0</v>
      </c>
    </row>
    <row r="4436" spans="1:4" s="91" customFormat="1" x14ac:dyDescent="0.2">
      <c r="A4436" s="107">
        <v>412000</v>
      </c>
      <c r="B4436" s="112" t="s">
        <v>205</v>
      </c>
      <c r="C4436" s="106">
        <f t="shared" ref="C4436" si="1234">SUM(C4437:C4447)</f>
        <v>1347899.9955737796</v>
      </c>
      <c r="D4436" s="106">
        <f t="shared" ref="D4436" si="1235">SUM(D4437:D4447)</f>
        <v>0</v>
      </c>
    </row>
    <row r="4437" spans="1:4" s="91" customFormat="1" ht="40.5" x14ac:dyDescent="0.2">
      <c r="A4437" s="109">
        <v>412200</v>
      </c>
      <c r="B4437" s="110" t="s">
        <v>214</v>
      </c>
      <c r="C4437" s="119">
        <v>42000</v>
      </c>
      <c r="D4437" s="119">
        <v>0</v>
      </c>
    </row>
    <row r="4438" spans="1:4" s="91" customFormat="1" x14ac:dyDescent="0.2">
      <c r="A4438" s="109">
        <v>412300</v>
      </c>
      <c r="B4438" s="110" t="s">
        <v>92</v>
      </c>
      <c r="C4438" s="119">
        <v>15000</v>
      </c>
      <c r="D4438" s="119">
        <v>0</v>
      </c>
    </row>
    <row r="4439" spans="1:4" s="91" customFormat="1" x14ac:dyDescent="0.2">
      <c r="A4439" s="109">
        <v>412500</v>
      </c>
      <c r="B4439" s="110" t="s">
        <v>94</v>
      </c>
      <c r="C4439" s="119">
        <v>15000</v>
      </c>
      <c r="D4439" s="119">
        <v>0</v>
      </c>
    </row>
    <row r="4440" spans="1:4" s="91" customFormat="1" x14ac:dyDescent="0.2">
      <c r="A4440" s="109">
        <v>412600</v>
      </c>
      <c r="B4440" s="110" t="s">
        <v>215</v>
      </c>
      <c r="C4440" s="119">
        <v>44999.999999999993</v>
      </c>
      <c r="D4440" s="119">
        <v>0</v>
      </c>
    </row>
    <row r="4441" spans="1:4" s="91" customFormat="1" x14ac:dyDescent="0.2">
      <c r="A4441" s="109">
        <v>412700</v>
      </c>
      <c r="B4441" s="110" t="s">
        <v>202</v>
      </c>
      <c r="C4441" s="119">
        <v>19499.995573779634</v>
      </c>
      <c r="D4441" s="119">
        <v>0</v>
      </c>
    </row>
    <row r="4442" spans="1:4" s="91" customFormat="1" x14ac:dyDescent="0.2">
      <c r="A4442" s="109">
        <v>412900</v>
      </c>
      <c r="B4442" s="114" t="s">
        <v>526</v>
      </c>
      <c r="C4442" s="119">
        <v>400</v>
      </c>
      <c r="D4442" s="119">
        <v>0</v>
      </c>
    </row>
    <row r="4443" spans="1:4" s="91" customFormat="1" x14ac:dyDescent="0.2">
      <c r="A4443" s="109">
        <v>412900</v>
      </c>
      <c r="B4443" s="114" t="s">
        <v>294</v>
      </c>
      <c r="C4443" s="119">
        <v>200000</v>
      </c>
      <c r="D4443" s="119">
        <v>0</v>
      </c>
    </row>
    <row r="4444" spans="1:4" s="91" customFormat="1" x14ac:dyDescent="0.2">
      <c r="A4444" s="109">
        <v>412900</v>
      </c>
      <c r="B4444" s="114" t="s">
        <v>311</v>
      </c>
      <c r="C4444" s="119">
        <v>3999.9999999999995</v>
      </c>
      <c r="D4444" s="119">
        <v>0</v>
      </c>
    </row>
    <row r="4445" spans="1:4" s="91" customFormat="1" ht="40.5" x14ac:dyDescent="0.2">
      <c r="A4445" s="109">
        <v>412900</v>
      </c>
      <c r="B4445" s="114" t="s">
        <v>312</v>
      </c>
      <c r="C4445" s="119">
        <v>3000</v>
      </c>
      <c r="D4445" s="119">
        <v>0</v>
      </c>
    </row>
    <row r="4446" spans="1:4" s="91" customFormat="1" ht="40.5" x14ac:dyDescent="0.2">
      <c r="A4446" s="109">
        <v>412900</v>
      </c>
      <c r="B4446" s="114" t="s">
        <v>313</v>
      </c>
      <c r="C4446" s="119">
        <v>3999.9999999999995</v>
      </c>
      <c r="D4446" s="119">
        <v>0</v>
      </c>
    </row>
    <row r="4447" spans="1:4" s="91" customFormat="1" x14ac:dyDescent="0.2">
      <c r="A4447" s="109">
        <v>412900</v>
      </c>
      <c r="B4447" s="114" t="s">
        <v>296</v>
      </c>
      <c r="C4447" s="119">
        <v>1000000</v>
      </c>
      <c r="D4447" s="119">
        <v>0</v>
      </c>
    </row>
    <row r="4448" spans="1:4" s="116" customFormat="1" ht="40.5" x14ac:dyDescent="0.2">
      <c r="A4448" s="107">
        <v>418000</v>
      </c>
      <c r="B4448" s="112" t="s">
        <v>209</v>
      </c>
      <c r="C4448" s="106">
        <f t="shared" ref="C4448" si="1236">C4449</f>
        <v>2300</v>
      </c>
      <c r="D4448" s="106">
        <f t="shared" ref="D4448" si="1237">D4449</f>
        <v>0</v>
      </c>
    </row>
    <row r="4449" spans="1:4" s="91" customFormat="1" x14ac:dyDescent="0.2">
      <c r="A4449" s="109">
        <v>418400</v>
      </c>
      <c r="B4449" s="115" t="s">
        <v>446</v>
      </c>
      <c r="C4449" s="119">
        <v>2300</v>
      </c>
      <c r="D4449" s="119">
        <v>0</v>
      </c>
    </row>
    <row r="4450" spans="1:4" s="91" customFormat="1" x14ac:dyDescent="0.2">
      <c r="A4450" s="107">
        <v>480000</v>
      </c>
      <c r="B4450" s="112" t="s">
        <v>147</v>
      </c>
      <c r="C4450" s="106">
        <f>C4451+0</f>
        <v>3813100</v>
      </c>
      <c r="D4450" s="106">
        <f>D4451+0</f>
        <v>0</v>
      </c>
    </row>
    <row r="4451" spans="1:4" s="91" customFormat="1" x14ac:dyDescent="0.2">
      <c r="A4451" s="107">
        <v>488000</v>
      </c>
      <c r="B4451" s="112" t="s">
        <v>103</v>
      </c>
      <c r="C4451" s="106">
        <f t="shared" ref="C4451" si="1238">SUM(C4452:C4454)</f>
        <v>3813100</v>
      </c>
      <c r="D4451" s="106">
        <f t="shared" ref="D4451" si="1239">SUM(D4452:D4454)</f>
        <v>0</v>
      </c>
    </row>
    <row r="4452" spans="1:4" s="115" customFormat="1" ht="40.5" x14ac:dyDescent="0.2">
      <c r="A4452" s="109">
        <v>488100</v>
      </c>
      <c r="B4452" s="115" t="s">
        <v>434</v>
      </c>
      <c r="C4452" s="119">
        <v>1483100</v>
      </c>
      <c r="D4452" s="119">
        <v>0</v>
      </c>
    </row>
    <row r="4453" spans="1:4" s="115" customFormat="1" x14ac:dyDescent="0.2">
      <c r="A4453" s="109">
        <v>488100</v>
      </c>
      <c r="B4453" s="115" t="s">
        <v>447</v>
      </c>
      <c r="C4453" s="119">
        <v>2100000</v>
      </c>
      <c r="D4453" s="119">
        <v>0</v>
      </c>
    </row>
    <row r="4454" spans="1:4" s="115" customFormat="1" x14ac:dyDescent="0.2">
      <c r="A4454" s="109">
        <v>488100</v>
      </c>
      <c r="B4454" s="115" t="s">
        <v>448</v>
      </c>
      <c r="C4454" s="119">
        <v>230000</v>
      </c>
      <c r="D4454" s="119">
        <v>0</v>
      </c>
    </row>
    <row r="4455" spans="1:4" s="91" customFormat="1" x14ac:dyDescent="0.2">
      <c r="A4455" s="107">
        <v>510000</v>
      </c>
      <c r="B4455" s="112" t="s">
        <v>151</v>
      </c>
      <c r="C4455" s="106">
        <f>C4456+C4458</f>
        <v>10000</v>
      </c>
      <c r="D4455" s="106">
        <f>D4456+D4458</f>
        <v>0</v>
      </c>
    </row>
    <row r="4456" spans="1:4" s="91" customFormat="1" x14ac:dyDescent="0.2">
      <c r="A4456" s="107">
        <v>511000</v>
      </c>
      <c r="B4456" s="112" t="s">
        <v>152</v>
      </c>
      <c r="C4456" s="106">
        <f>SUM(C4457:C4457)</f>
        <v>5000</v>
      </c>
      <c r="D4456" s="106">
        <f>SUM(D4457:D4457)</f>
        <v>0</v>
      </c>
    </row>
    <row r="4457" spans="1:4" s="91" customFormat="1" x14ac:dyDescent="0.2">
      <c r="A4457" s="109">
        <v>511300</v>
      </c>
      <c r="B4457" s="110" t="s">
        <v>155</v>
      </c>
      <c r="C4457" s="119">
        <v>5000</v>
      </c>
      <c r="D4457" s="119">
        <v>0</v>
      </c>
    </row>
    <row r="4458" spans="1:4" s="116" customFormat="1" ht="40.5" x14ac:dyDescent="0.2">
      <c r="A4458" s="107">
        <v>516000</v>
      </c>
      <c r="B4458" s="112" t="s">
        <v>162</v>
      </c>
      <c r="C4458" s="106">
        <f>C4459</f>
        <v>5000</v>
      </c>
      <c r="D4458" s="106">
        <f t="shared" ref="D4458" si="1240">D4459</f>
        <v>0</v>
      </c>
    </row>
    <row r="4459" spans="1:4" s="91" customFormat="1" x14ac:dyDescent="0.2">
      <c r="A4459" s="109">
        <v>516100</v>
      </c>
      <c r="B4459" s="110" t="s">
        <v>162</v>
      </c>
      <c r="C4459" s="119">
        <v>5000</v>
      </c>
      <c r="D4459" s="119">
        <v>0</v>
      </c>
    </row>
    <row r="4460" spans="1:4" s="116" customFormat="1" x14ac:dyDescent="0.2">
      <c r="A4460" s="107">
        <v>630000</v>
      </c>
      <c r="B4460" s="112" t="s">
        <v>190</v>
      </c>
      <c r="C4460" s="106">
        <f>C4463+C4461</f>
        <v>42000</v>
      </c>
      <c r="D4460" s="106">
        <f>D4463+D4461</f>
        <v>0</v>
      </c>
    </row>
    <row r="4461" spans="1:4" s="116" customFormat="1" x14ac:dyDescent="0.2">
      <c r="A4461" s="107">
        <v>631000</v>
      </c>
      <c r="B4461" s="112" t="s">
        <v>125</v>
      </c>
      <c r="C4461" s="106">
        <f>0+C4462</f>
        <v>4000</v>
      </c>
      <c r="D4461" s="106">
        <f>0+D4462</f>
        <v>0</v>
      </c>
    </row>
    <row r="4462" spans="1:4" s="91" customFormat="1" x14ac:dyDescent="0.2">
      <c r="A4462" s="117">
        <v>631300</v>
      </c>
      <c r="B4462" s="110" t="s">
        <v>194</v>
      </c>
      <c r="C4462" s="119">
        <v>4000</v>
      </c>
      <c r="D4462" s="119">
        <v>0</v>
      </c>
    </row>
    <row r="4463" spans="1:4" s="116" customFormat="1" ht="40.5" x14ac:dyDescent="0.2">
      <c r="A4463" s="107">
        <v>638000</v>
      </c>
      <c r="B4463" s="112" t="s">
        <v>126</v>
      </c>
      <c r="C4463" s="106">
        <f t="shared" ref="C4463" si="1241">C4464</f>
        <v>38000</v>
      </c>
      <c r="D4463" s="106">
        <f t="shared" ref="D4463" si="1242">D4464</f>
        <v>0</v>
      </c>
    </row>
    <row r="4464" spans="1:4" s="91" customFormat="1" x14ac:dyDescent="0.2">
      <c r="A4464" s="109">
        <v>638100</v>
      </c>
      <c r="B4464" s="110" t="s">
        <v>195</v>
      </c>
      <c r="C4464" s="119">
        <v>38000</v>
      </c>
      <c r="D4464" s="119">
        <v>0</v>
      </c>
    </row>
    <row r="4465" spans="1:4" s="91" customFormat="1" x14ac:dyDescent="0.2">
      <c r="A4465" s="150"/>
      <c r="B4465" s="144" t="s">
        <v>229</v>
      </c>
      <c r="C4465" s="148">
        <f>C4430+C4450+C4455+C4460+0</f>
        <v>7335499.9955737796</v>
      </c>
      <c r="D4465" s="148">
        <f>D4430+D4450+D4455+D4460+0</f>
        <v>0</v>
      </c>
    </row>
    <row r="4466" spans="1:4" s="91" customFormat="1" x14ac:dyDescent="0.2">
      <c r="A4466" s="127"/>
      <c r="B4466" s="105"/>
      <c r="C4466" s="128"/>
      <c r="D4466" s="128"/>
    </row>
    <row r="4467" spans="1:4" s="91" customFormat="1" x14ac:dyDescent="0.2">
      <c r="A4467" s="104"/>
      <c r="B4467" s="105"/>
      <c r="C4467" s="111"/>
      <c r="D4467" s="111"/>
    </row>
    <row r="4468" spans="1:4" s="91" customFormat="1" x14ac:dyDescent="0.2">
      <c r="A4468" s="109" t="s">
        <v>709</v>
      </c>
      <c r="B4468" s="112"/>
      <c r="C4468" s="111"/>
      <c r="D4468" s="111"/>
    </row>
    <row r="4469" spans="1:4" s="91" customFormat="1" x14ac:dyDescent="0.2">
      <c r="A4469" s="109" t="s">
        <v>252</v>
      </c>
      <c r="B4469" s="112"/>
      <c r="C4469" s="111"/>
      <c r="D4469" s="111"/>
    </row>
    <row r="4470" spans="1:4" s="91" customFormat="1" x14ac:dyDescent="0.2">
      <c r="A4470" s="109" t="s">
        <v>381</v>
      </c>
      <c r="B4470" s="112"/>
      <c r="C4470" s="111"/>
      <c r="D4470" s="111"/>
    </row>
    <row r="4471" spans="1:4" s="91" customFormat="1" x14ac:dyDescent="0.2">
      <c r="A4471" s="109" t="s">
        <v>525</v>
      </c>
      <c r="B4471" s="112"/>
      <c r="C4471" s="111"/>
      <c r="D4471" s="111"/>
    </row>
    <row r="4472" spans="1:4" s="91" customFormat="1" x14ac:dyDescent="0.2">
      <c r="A4472" s="109"/>
      <c r="B4472" s="140"/>
      <c r="C4472" s="128"/>
      <c r="D4472" s="128"/>
    </row>
    <row r="4473" spans="1:4" s="91" customFormat="1" x14ac:dyDescent="0.2">
      <c r="A4473" s="107">
        <v>410000</v>
      </c>
      <c r="B4473" s="108" t="s">
        <v>87</v>
      </c>
      <c r="C4473" s="106">
        <f>C4474+C4479+0</f>
        <v>1177700</v>
      </c>
      <c r="D4473" s="106">
        <f>D4474+D4479+0</f>
        <v>0</v>
      </c>
    </row>
    <row r="4474" spans="1:4" s="91" customFormat="1" x14ac:dyDescent="0.2">
      <c r="A4474" s="107">
        <v>411000</v>
      </c>
      <c r="B4474" s="108" t="s">
        <v>200</v>
      </c>
      <c r="C4474" s="106">
        <f t="shared" ref="C4474" si="1243">SUM(C4475:C4478)</f>
        <v>1058000</v>
      </c>
      <c r="D4474" s="106">
        <f t="shared" ref="D4474" si="1244">SUM(D4475:D4478)</f>
        <v>0</v>
      </c>
    </row>
    <row r="4475" spans="1:4" s="91" customFormat="1" x14ac:dyDescent="0.2">
      <c r="A4475" s="109">
        <v>411100</v>
      </c>
      <c r="B4475" s="110" t="s">
        <v>88</v>
      </c>
      <c r="C4475" s="119">
        <v>980000</v>
      </c>
      <c r="D4475" s="119">
        <v>0</v>
      </c>
    </row>
    <row r="4476" spans="1:4" s="91" customFormat="1" ht="40.5" x14ac:dyDescent="0.2">
      <c r="A4476" s="109">
        <v>411200</v>
      </c>
      <c r="B4476" s="110" t="s">
        <v>213</v>
      </c>
      <c r="C4476" s="119">
        <v>35000</v>
      </c>
      <c r="D4476" s="119">
        <v>0</v>
      </c>
    </row>
    <row r="4477" spans="1:4" s="91" customFormat="1" ht="40.5" x14ac:dyDescent="0.2">
      <c r="A4477" s="109">
        <v>411300</v>
      </c>
      <c r="B4477" s="110" t="s">
        <v>89</v>
      </c>
      <c r="C4477" s="119">
        <v>40000</v>
      </c>
      <c r="D4477" s="119">
        <v>0</v>
      </c>
    </row>
    <row r="4478" spans="1:4" s="91" customFormat="1" x14ac:dyDescent="0.2">
      <c r="A4478" s="109">
        <v>411400</v>
      </c>
      <c r="B4478" s="110" t="s">
        <v>90</v>
      </c>
      <c r="C4478" s="119">
        <v>3000</v>
      </c>
      <c r="D4478" s="119">
        <v>0</v>
      </c>
    </row>
    <row r="4479" spans="1:4" s="91" customFormat="1" x14ac:dyDescent="0.2">
      <c r="A4479" s="107">
        <v>412000</v>
      </c>
      <c r="B4479" s="112" t="s">
        <v>205</v>
      </c>
      <c r="C4479" s="106">
        <f>SUM(C4480:C4489)</f>
        <v>119700</v>
      </c>
      <c r="D4479" s="106">
        <f>SUM(D4480:D4489)</f>
        <v>0</v>
      </c>
    </row>
    <row r="4480" spans="1:4" s="91" customFormat="1" ht="40.5" x14ac:dyDescent="0.2">
      <c r="A4480" s="109">
        <v>412200</v>
      </c>
      <c r="B4480" s="110" t="s">
        <v>214</v>
      </c>
      <c r="C4480" s="119">
        <v>12000</v>
      </c>
      <c r="D4480" s="119">
        <v>0</v>
      </c>
    </row>
    <row r="4481" spans="1:4" s="91" customFormat="1" x14ac:dyDescent="0.2">
      <c r="A4481" s="109">
        <v>412300</v>
      </c>
      <c r="B4481" s="110" t="s">
        <v>92</v>
      </c>
      <c r="C4481" s="119">
        <v>4500</v>
      </c>
      <c r="D4481" s="119">
        <v>0</v>
      </c>
    </row>
    <row r="4482" spans="1:4" s="91" customFormat="1" x14ac:dyDescent="0.2">
      <c r="A4482" s="109">
        <v>412500</v>
      </c>
      <c r="B4482" s="110" t="s">
        <v>94</v>
      </c>
      <c r="C4482" s="119">
        <v>21000</v>
      </c>
      <c r="D4482" s="119">
        <v>0</v>
      </c>
    </row>
    <row r="4483" spans="1:4" s="91" customFormat="1" x14ac:dyDescent="0.2">
      <c r="A4483" s="109">
        <v>412600</v>
      </c>
      <c r="B4483" s="110" t="s">
        <v>215</v>
      </c>
      <c r="C4483" s="119">
        <v>60000</v>
      </c>
      <c r="D4483" s="119">
        <v>0</v>
      </c>
    </row>
    <row r="4484" spans="1:4" s="91" customFormat="1" x14ac:dyDescent="0.2">
      <c r="A4484" s="109">
        <v>412700</v>
      </c>
      <c r="B4484" s="110" t="s">
        <v>202</v>
      </c>
      <c r="C4484" s="119">
        <v>7500</v>
      </c>
      <c r="D4484" s="119">
        <v>0</v>
      </c>
    </row>
    <row r="4485" spans="1:4" s="91" customFormat="1" x14ac:dyDescent="0.2">
      <c r="A4485" s="109">
        <v>412900</v>
      </c>
      <c r="B4485" s="114" t="s">
        <v>526</v>
      </c>
      <c r="C4485" s="119">
        <v>500</v>
      </c>
      <c r="D4485" s="119">
        <v>0</v>
      </c>
    </row>
    <row r="4486" spans="1:4" s="91" customFormat="1" x14ac:dyDescent="0.2">
      <c r="A4486" s="109">
        <v>412900</v>
      </c>
      <c r="B4486" s="114" t="s">
        <v>294</v>
      </c>
      <c r="C4486" s="119">
        <v>9000</v>
      </c>
      <c r="D4486" s="119">
        <v>0</v>
      </c>
    </row>
    <row r="4487" spans="1:4" s="91" customFormat="1" x14ac:dyDescent="0.2">
      <c r="A4487" s="109">
        <v>412900</v>
      </c>
      <c r="B4487" s="114" t="s">
        <v>311</v>
      </c>
      <c r="C4487" s="119">
        <v>499.99999999999994</v>
      </c>
      <c r="D4487" s="119">
        <v>0</v>
      </c>
    </row>
    <row r="4488" spans="1:4" s="91" customFormat="1" ht="40.5" x14ac:dyDescent="0.2">
      <c r="A4488" s="109">
        <v>412900</v>
      </c>
      <c r="B4488" s="114" t="s">
        <v>312</v>
      </c>
      <c r="C4488" s="119">
        <v>2500</v>
      </c>
      <c r="D4488" s="119">
        <v>0</v>
      </c>
    </row>
    <row r="4489" spans="1:4" s="91" customFormat="1" ht="40.5" x14ac:dyDescent="0.2">
      <c r="A4489" s="109">
        <v>412900</v>
      </c>
      <c r="B4489" s="114" t="s">
        <v>313</v>
      </c>
      <c r="C4489" s="119">
        <v>2200</v>
      </c>
      <c r="D4489" s="119">
        <v>0</v>
      </c>
    </row>
    <row r="4490" spans="1:4" s="91" customFormat="1" x14ac:dyDescent="0.2">
      <c r="A4490" s="107">
        <v>510000</v>
      </c>
      <c r="B4490" s="112" t="s">
        <v>151</v>
      </c>
      <c r="C4490" s="106">
        <f>C4491+C4493</f>
        <v>7500</v>
      </c>
      <c r="D4490" s="106">
        <f>D4491+D4493</f>
        <v>0</v>
      </c>
    </row>
    <row r="4491" spans="1:4" s="91" customFormat="1" x14ac:dyDescent="0.2">
      <c r="A4491" s="107">
        <v>511000</v>
      </c>
      <c r="B4491" s="112" t="s">
        <v>152</v>
      </c>
      <c r="C4491" s="106">
        <f>SUM(C4492:C4492)</f>
        <v>3500</v>
      </c>
      <c r="D4491" s="106">
        <f>SUM(D4492:D4492)</f>
        <v>0</v>
      </c>
    </row>
    <row r="4492" spans="1:4" s="91" customFormat="1" x14ac:dyDescent="0.2">
      <c r="A4492" s="109">
        <v>511300</v>
      </c>
      <c r="B4492" s="110" t="s">
        <v>155</v>
      </c>
      <c r="C4492" s="119">
        <v>3500</v>
      </c>
      <c r="D4492" s="119">
        <v>0</v>
      </c>
    </row>
    <row r="4493" spans="1:4" s="116" customFormat="1" ht="40.5" x14ac:dyDescent="0.2">
      <c r="A4493" s="107">
        <v>516000</v>
      </c>
      <c r="B4493" s="112" t="s">
        <v>162</v>
      </c>
      <c r="C4493" s="106">
        <f t="shared" ref="C4493" si="1245">C4494</f>
        <v>4000</v>
      </c>
      <c r="D4493" s="106">
        <f t="shared" ref="D4493" si="1246">D4494</f>
        <v>0</v>
      </c>
    </row>
    <row r="4494" spans="1:4" s="91" customFormat="1" x14ac:dyDescent="0.2">
      <c r="A4494" s="109">
        <v>516100</v>
      </c>
      <c r="B4494" s="110" t="s">
        <v>162</v>
      </c>
      <c r="C4494" s="119">
        <v>4000</v>
      </c>
      <c r="D4494" s="119">
        <v>0</v>
      </c>
    </row>
    <row r="4495" spans="1:4" s="116" customFormat="1" x14ac:dyDescent="0.2">
      <c r="A4495" s="107">
        <v>630000</v>
      </c>
      <c r="B4495" s="112" t="s">
        <v>190</v>
      </c>
      <c r="C4495" s="106">
        <f>0+C4496</f>
        <v>12000</v>
      </c>
      <c r="D4495" s="106">
        <f>0+D4496</f>
        <v>0</v>
      </c>
    </row>
    <row r="4496" spans="1:4" s="116" customFormat="1" ht="40.5" x14ac:dyDescent="0.2">
      <c r="A4496" s="107">
        <v>638000</v>
      </c>
      <c r="B4496" s="112" t="s">
        <v>126</v>
      </c>
      <c r="C4496" s="106">
        <f t="shared" ref="C4496" si="1247">C4497</f>
        <v>12000</v>
      </c>
      <c r="D4496" s="106">
        <f t="shared" ref="D4496" si="1248">D4497</f>
        <v>0</v>
      </c>
    </row>
    <row r="4497" spans="1:4" s="91" customFormat="1" x14ac:dyDescent="0.2">
      <c r="A4497" s="109">
        <v>638100</v>
      </c>
      <c r="B4497" s="110" t="s">
        <v>195</v>
      </c>
      <c r="C4497" s="119">
        <v>12000</v>
      </c>
      <c r="D4497" s="119">
        <v>0</v>
      </c>
    </row>
    <row r="4498" spans="1:4" s="91" customFormat="1" x14ac:dyDescent="0.2">
      <c r="A4498" s="150"/>
      <c r="B4498" s="144" t="s">
        <v>229</v>
      </c>
      <c r="C4498" s="148">
        <f>C4473+C4490+C4495</f>
        <v>1197200</v>
      </c>
      <c r="D4498" s="148">
        <f>D4473+D4490+D4495</f>
        <v>0</v>
      </c>
    </row>
    <row r="4499" spans="1:4" s="91" customFormat="1" x14ac:dyDescent="0.2">
      <c r="A4499" s="127"/>
      <c r="B4499" s="105"/>
      <c r="C4499" s="128"/>
      <c r="D4499" s="128"/>
    </row>
    <row r="4500" spans="1:4" s="91" customFormat="1" x14ac:dyDescent="0.2">
      <c r="A4500" s="104"/>
      <c r="B4500" s="105"/>
      <c r="C4500" s="111"/>
      <c r="D4500" s="111"/>
    </row>
    <row r="4501" spans="1:4" s="91" customFormat="1" x14ac:dyDescent="0.2">
      <c r="A4501" s="109" t="s">
        <v>710</v>
      </c>
      <c r="B4501" s="112"/>
      <c r="C4501" s="111"/>
      <c r="D4501" s="111"/>
    </row>
    <row r="4502" spans="1:4" s="91" customFormat="1" x14ac:dyDescent="0.2">
      <c r="A4502" s="109" t="s">
        <v>253</v>
      </c>
      <c r="B4502" s="112"/>
      <c r="C4502" s="111"/>
      <c r="D4502" s="111"/>
    </row>
    <row r="4503" spans="1:4" s="91" customFormat="1" x14ac:dyDescent="0.2">
      <c r="A4503" s="109" t="s">
        <v>382</v>
      </c>
      <c r="B4503" s="112"/>
      <c r="C4503" s="111"/>
      <c r="D4503" s="111"/>
    </row>
    <row r="4504" spans="1:4" s="91" customFormat="1" x14ac:dyDescent="0.2">
      <c r="A4504" s="109" t="s">
        <v>525</v>
      </c>
      <c r="B4504" s="112"/>
      <c r="C4504" s="111"/>
      <c r="D4504" s="111"/>
    </row>
    <row r="4505" spans="1:4" s="91" customFormat="1" x14ac:dyDescent="0.2">
      <c r="A4505" s="109"/>
      <c r="B4505" s="140"/>
      <c r="C4505" s="128"/>
      <c r="D4505" s="128"/>
    </row>
    <row r="4506" spans="1:4" s="91" customFormat="1" x14ac:dyDescent="0.2">
      <c r="A4506" s="107">
        <v>410000</v>
      </c>
      <c r="B4506" s="108" t="s">
        <v>87</v>
      </c>
      <c r="C4506" s="106">
        <f>C4507+C4512+C4530+C4536+C4552+C4527+C4525</f>
        <v>340164899.99970067</v>
      </c>
      <c r="D4506" s="106">
        <f>D4507+D4512+D4530+D4536+D4552+D4527+D4525</f>
        <v>0</v>
      </c>
    </row>
    <row r="4507" spans="1:4" s="91" customFormat="1" x14ac:dyDescent="0.2">
      <c r="A4507" s="107">
        <v>411000</v>
      </c>
      <c r="B4507" s="108" t="s">
        <v>200</v>
      </c>
      <c r="C4507" s="106">
        <f t="shared" ref="C4507" si="1249">SUM(C4508:C4511)</f>
        <v>3250000</v>
      </c>
      <c r="D4507" s="106">
        <f t="shared" ref="D4507" si="1250">SUM(D4508:D4511)</f>
        <v>0</v>
      </c>
    </row>
    <row r="4508" spans="1:4" s="91" customFormat="1" x14ac:dyDescent="0.2">
      <c r="A4508" s="109">
        <v>411100</v>
      </c>
      <c r="B4508" s="110" t="s">
        <v>88</v>
      </c>
      <c r="C4508" s="119">
        <v>2900000</v>
      </c>
      <c r="D4508" s="119">
        <v>0</v>
      </c>
    </row>
    <row r="4509" spans="1:4" s="91" customFormat="1" ht="40.5" x14ac:dyDescent="0.2">
      <c r="A4509" s="109">
        <v>411200</v>
      </c>
      <c r="B4509" s="110" t="s">
        <v>213</v>
      </c>
      <c r="C4509" s="119">
        <v>155000</v>
      </c>
      <c r="D4509" s="119">
        <v>0</v>
      </c>
    </row>
    <row r="4510" spans="1:4" s="91" customFormat="1" ht="40.5" x14ac:dyDescent="0.2">
      <c r="A4510" s="109">
        <v>411300</v>
      </c>
      <c r="B4510" s="110" t="s">
        <v>89</v>
      </c>
      <c r="C4510" s="119">
        <v>135000</v>
      </c>
      <c r="D4510" s="119">
        <v>0</v>
      </c>
    </row>
    <row r="4511" spans="1:4" s="91" customFormat="1" x14ac:dyDescent="0.2">
      <c r="A4511" s="109">
        <v>411400</v>
      </c>
      <c r="B4511" s="110" t="s">
        <v>90</v>
      </c>
      <c r="C4511" s="119">
        <v>60000</v>
      </c>
      <c r="D4511" s="119">
        <v>0</v>
      </c>
    </row>
    <row r="4512" spans="1:4" s="91" customFormat="1" x14ac:dyDescent="0.2">
      <c r="A4512" s="107">
        <v>412000</v>
      </c>
      <c r="B4512" s="112" t="s">
        <v>205</v>
      </c>
      <c r="C4512" s="106">
        <f t="shared" ref="C4512" si="1251">SUM(C4513:C4524)</f>
        <v>2570599.9997006855</v>
      </c>
      <c r="D4512" s="106">
        <f t="shared" ref="D4512" si="1252">SUM(D4513:D4524)</f>
        <v>0</v>
      </c>
    </row>
    <row r="4513" spans="1:4" s="91" customFormat="1" x14ac:dyDescent="0.2">
      <c r="A4513" s="109">
        <v>412100</v>
      </c>
      <c r="B4513" s="110" t="s">
        <v>91</v>
      </c>
      <c r="C4513" s="119">
        <v>15000</v>
      </c>
      <c r="D4513" s="119">
        <v>0</v>
      </c>
    </row>
    <row r="4514" spans="1:4" s="91" customFormat="1" ht="40.5" x14ac:dyDescent="0.2">
      <c r="A4514" s="109">
        <v>412200</v>
      </c>
      <c r="B4514" s="110" t="s">
        <v>214</v>
      </c>
      <c r="C4514" s="119">
        <v>70000</v>
      </c>
      <c r="D4514" s="119">
        <v>0</v>
      </c>
    </row>
    <row r="4515" spans="1:4" s="91" customFormat="1" x14ac:dyDescent="0.2">
      <c r="A4515" s="109">
        <v>412300</v>
      </c>
      <c r="B4515" s="110" t="s">
        <v>92</v>
      </c>
      <c r="C4515" s="119">
        <v>40000</v>
      </c>
      <c r="D4515" s="119">
        <v>0</v>
      </c>
    </row>
    <row r="4516" spans="1:4" s="91" customFormat="1" x14ac:dyDescent="0.2">
      <c r="A4516" s="109">
        <v>412500</v>
      </c>
      <c r="B4516" s="110" t="s">
        <v>94</v>
      </c>
      <c r="C4516" s="119">
        <v>37000</v>
      </c>
      <c r="D4516" s="119">
        <v>0</v>
      </c>
    </row>
    <row r="4517" spans="1:4" s="91" customFormat="1" x14ac:dyDescent="0.2">
      <c r="A4517" s="109">
        <v>412600</v>
      </c>
      <c r="B4517" s="110" t="s">
        <v>215</v>
      </c>
      <c r="C4517" s="119">
        <v>124999.99970068519</v>
      </c>
      <c r="D4517" s="119">
        <v>0</v>
      </c>
    </row>
    <row r="4518" spans="1:4" s="91" customFormat="1" x14ac:dyDescent="0.2">
      <c r="A4518" s="109">
        <v>412700</v>
      </c>
      <c r="B4518" s="110" t="s">
        <v>202</v>
      </c>
      <c r="C4518" s="119">
        <v>1370000</v>
      </c>
      <c r="D4518" s="119">
        <v>0</v>
      </c>
    </row>
    <row r="4519" spans="1:4" s="91" customFormat="1" x14ac:dyDescent="0.2">
      <c r="A4519" s="109">
        <v>412900</v>
      </c>
      <c r="B4519" s="114" t="s">
        <v>526</v>
      </c>
      <c r="C4519" s="119">
        <v>600</v>
      </c>
      <c r="D4519" s="119">
        <v>0</v>
      </c>
    </row>
    <row r="4520" spans="1:4" s="91" customFormat="1" x14ac:dyDescent="0.2">
      <c r="A4520" s="109">
        <v>412900</v>
      </c>
      <c r="B4520" s="114" t="s">
        <v>294</v>
      </c>
      <c r="C4520" s="119">
        <v>499999.99999999965</v>
      </c>
      <c r="D4520" s="119">
        <v>0</v>
      </c>
    </row>
    <row r="4521" spans="1:4" s="91" customFormat="1" x14ac:dyDescent="0.2">
      <c r="A4521" s="109">
        <v>412900</v>
      </c>
      <c r="B4521" s="114" t="s">
        <v>311</v>
      </c>
      <c r="C4521" s="119">
        <v>3999.9999999999991</v>
      </c>
      <c r="D4521" s="119">
        <v>0</v>
      </c>
    </row>
    <row r="4522" spans="1:4" s="91" customFormat="1" ht="40.5" x14ac:dyDescent="0.2">
      <c r="A4522" s="109">
        <v>412900</v>
      </c>
      <c r="B4522" s="114" t="s">
        <v>312</v>
      </c>
      <c r="C4522" s="119">
        <v>3000</v>
      </c>
      <c r="D4522" s="119">
        <v>0</v>
      </c>
    </row>
    <row r="4523" spans="1:4" s="91" customFormat="1" ht="40.5" x14ac:dyDescent="0.2">
      <c r="A4523" s="109">
        <v>412900</v>
      </c>
      <c r="B4523" s="110" t="s">
        <v>313</v>
      </c>
      <c r="C4523" s="119">
        <v>6000</v>
      </c>
      <c r="D4523" s="119">
        <v>0</v>
      </c>
    </row>
    <row r="4524" spans="1:4" s="91" customFormat="1" x14ac:dyDescent="0.2">
      <c r="A4524" s="109">
        <v>412900</v>
      </c>
      <c r="B4524" s="110" t="s">
        <v>296</v>
      </c>
      <c r="C4524" s="119">
        <v>400000.00000000047</v>
      </c>
      <c r="D4524" s="119">
        <v>0</v>
      </c>
    </row>
    <row r="4525" spans="1:4" s="116" customFormat="1" x14ac:dyDescent="0.2">
      <c r="A4525" s="107">
        <v>413000</v>
      </c>
      <c r="B4525" s="112" t="s">
        <v>206</v>
      </c>
      <c r="C4525" s="106">
        <f t="shared" ref="C4525" si="1253">C4526</f>
        <v>2000</v>
      </c>
      <c r="D4525" s="106">
        <f t="shared" ref="D4525" si="1254">D4526</f>
        <v>0</v>
      </c>
    </row>
    <row r="4526" spans="1:4" s="91" customFormat="1" x14ac:dyDescent="0.2">
      <c r="A4526" s="109">
        <v>413900</v>
      </c>
      <c r="B4526" s="212" t="s">
        <v>99</v>
      </c>
      <c r="C4526" s="119">
        <v>2000</v>
      </c>
      <c r="D4526" s="119">
        <v>0</v>
      </c>
    </row>
    <row r="4527" spans="1:4" s="116" customFormat="1" x14ac:dyDescent="0.2">
      <c r="A4527" s="107">
        <v>414000</v>
      </c>
      <c r="B4527" s="112" t="s">
        <v>104</v>
      </c>
      <c r="C4527" s="106">
        <f>SUM(C4528:C4529)</f>
        <v>300000</v>
      </c>
      <c r="D4527" s="106">
        <f>SUM(D4528:D4529)</f>
        <v>0</v>
      </c>
    </row>
    <row r="4528" spans="1:4" s="91" customFormat="1" x14ac:dyDescent="0.2">
      <c r="A4528" s="109">
        <v>414100</v>
      </c>
      <c r="B4528" s="110" t="s">
        <v>449</v>
      </c>
      <c r="C4528" s="119">
        <v>150000</v>
      </c>
      <c r="D4528" s="119">
        <v>0</v>
      </c>
    </row>
    <row r="4529" spans="1:4" s="91" customFormat="1" x14ac:dyDescent="0.2">
      <c r="A4529" s="109">
        <v>414100</v>
      </c>
      <c r="B4529" s="110" t="s">
        <v>450</v>
      </c>
      <c r="C4529" s="119">
        <v>150000</v>
      </c>
      <c r="D4529" s="119">
        <v>0</v>
      </c>
    </row>
    <row r="4530" spans="1:4" s="91" customFormat="1" x14ac:dyDescent="0.2">
      <c r="A4530" s="107">
        <v>415000</v>
      </c>
      <c r="B4530" s="141" t="s">
        <v>50</v>
      </c>
      <c r="C4530" s="106">
        <f>SUM(C4531:C4535)</f>
        <v>3224500</v>
      </c>
      <c r="D4530" s="106">
        <f>SUM(D4531:D4535)</f>
        <v>0</v>
      </c>
    </row>
    <row r="4531" spans="1:4" s="91" customFormat="1" ht="40.5" x14ac:dyDescent="0.2">
      <c r="A4531" s="109">
        <v>415200</v>
      </c>
      <c r="B4531" s="110" t="s">
        <v>511</v>
      </c>
      <c r="C4531" s="119">
        <v>520000</v>
      </c>
      <c r="D4531" s="119">
        <v>0</v>
      </c>
    </row>
    <row r="4532" spans="1:4" s="91" customFormat="1" x14ac:dyDescent="0.2">
      <c r="A4532" s="109">
        <v>415200</v>
      </c>
      <c r="B4532" s="110" t="s">
        <v>315</v>
      </c>
      <c r="C4532" s="119">
        <v>970000</v>
      </c>
      <c r="D4532" s="119">
        <v>0</v>
      </c>
    </row>
    <row r="4533" spans="1:4" s="91" customFormat="1" x14ac:dyDescent="0.2">
      <c r="A4533" s="109">
        <v>415200</v>
      </c>
      <c r="B4533" s="110" t="s">
        <v>264</v>
      </c>
      <c r="C4533" s="119">
        <v>850500</v>
      </c>
      <c r="D4533" s="119">
        <v>0</v>
      </c>
    </row>
    <row r="4534" spans="1:4" s="91" customFormat="1" ht="40.5" x14ac:dyDescent="0.2">
      <c r="A4534" s="109">
        <v>415200</v>
      </c>
      <c r="B4534" s="110" t="s">
        <v>265</v>
      </c>
      <c r="C4534" s="119">
        <v>484000</v>
      </c>
      <c r="D4534" s="119">
        <v>0</v>
      </c>
    </row>
    <row r="4535" spans="1:4" s="91" customFormat="1" x14ac:dyDescent="0.2">
      <c r="A4535" s="109">
        <v>415200</v>
      </c>
      <c r="B4535" s="110" t="s">
        <v>289</v>
      </c>
      <c r="C4535" s="119">
        <v>399999.99999999994</v>
      </c>
      <c r="D4535" s="119">
        <v>0</v>
      </c>
    </row>
    <row r="4536" spans="1:4" s="91" customFormat="1" ht="40.5" x14ac:dyDescent="0.2">
      <c r="A4536" s="107">
        <v>416000</v>
      </c>
      <c r="B4536" s="112" t="s">
        <v>207</v>
      </c>
      <c r="C4536" s="106">
        <f>SUM(C4537:C4551)</f>
        <v>330717800</v>
      </c>
      <c r="D4536" s="106">
        <f>SUM(D4537:D4551)</f>
        <v>0</v>
      </c>
    </row>
    <row r="4537" spans="1:4" s="91" customFormat="1" x14ac:dyDescent="0.2">
      <c r="A4537" s="109">
        <v>416100</v>
      </c>
      <c r="B4537" s="110" t="s">
        <v>512</v>
      </c>
      <c r="C4537" s="119">
        <v>72114000</v>
      </c>
      <c r="D4537" s="119">
        <v>0</v>
      </c>
    </row>
    <row r="4538" spans="1:4" s="91" customFormat="1" ht="40.5" x14ac:dyDescent="0.2">
      <c r="A4538" s="109">
        <v>416100</v>
      </c>
      <c r="B4538" s="110" t="s">
        <v>711</v>
      </c>
      <c r="C4538" s="119">
        <v>2320000</v>
      </c>
      <c r="D4538" s="119">
        <v>0</v>
      </c>
    </row>
    <row r="4539" spans="1:4" s="91" customFormat="1" x14ac:dyDescent="0.2">
      <c r="A4539" s="109">
        <v>416100</v>
      </c>
      <c r="B4539" s="110" t="s">
        <v>513</v>
      </c>
      <c r="C4539" s="119">
        <v>75700000</v>
      </c>
      <c r="D4539" s="119">
        <v>0</v>
      </c>
    </row>
    <row r="4540" spans="1:4" s="91" customFormat="1" x14ac:dyDescent="0.2">
      <c r="A4540" s="109">
        <v>416100</v>
      </c>
      <c r="B4540" s="110" t="s">
        <v>514</v>
      </c>
      <c r="C4540" s="119">
        <v>77060200</v>
      </c>
      <c r="D4540" s="119">
        <v>0</v>
      </c>
    </row>
    <row r="4541" spans="1:4" s="91" customFormat="1" x14ac:dyDescent="0.2">
      <c r="A4541" s="109">
        <v>416100</v>
      </c>
      <c r="B4541" s="110" t="s">
        <v>451</v>
      </c>
      <c r="C4541" s="119">
        <v>5579899.9999999991</v>
      </c>
      <c r="D4541" s="119">
        <v>0</v>
      </c>
    </row>
    <row r="4542" spans="1:4" s="91" customFormat="1" ht="40.5" x14ac:dyDescent="0.2">
      <c r="A4542" s="109">
        <v>416100</v>
      </c>
      <c r="B4542" s="110" t="s">
        <v>515</v>
      </c>
      <c r="C4542" s="119">
        <v>2500000</v>
      </c>
      <c r="D4542" s="119">
        <v>0</v>
      </c>
    </row>
    <row r="4543" spans="1:4" s="91" customFormat="1" x14ac:dyDescent="0.2">
      <c r="A4543" s="109">
        <v>416100</v>
      </c>
      <c r="B4543" s="110" t="s">
        <v>712</v>
      </c>
      <c r="C4543" s="119">
        <v>537100</v>
      </c>
      <c r="D4543" s="119">
        <v>0</v>
      </c>
    </row>
    <row r="4544" spans="1:4" s="91" customFormat="1" ht="40.5" x14ac:dyDescent="0.2">
      <c r="A4544" s="109">
        <v>416100</v>
      </c>
      <c r="B4544" s="110" t="s">
        <v>713</v>
      </c>
      <c r="C4544" s="119">
        <v>350000</v>
      </c>
      <c r="D4544" s="119">
        <v>0</v>
      </c>
    </row>
    <row r="4545" spans="1:4" s="91" customFormat="1" ht="40.5" x14ac:dyDescent="0.2">
      <c r="A4545" s="109">
        <v>416100</v>
      </c>
      <c r="B4545" s="110" t="s">
        <v>452</v>
      </c>
      <c r="C4545" s="119">
        <v>250000</v>
      </c>
      <c r="D4545" s="119">
        <v>0</v>
      </c>
    </row>
    <row r="4546" spans="1:4" s="91" customFormat="1" x14ac:dyDescent="0.2">
      <c r="A4546" s="109">
        <v>416100</v>
      </c>
      <c r="B4546" s="110" t="s">
        <v>274</v>
      </c>
      <c r="C4546" s="119">
        <v>200000</v>
      </c>
      <c r="D4546" s="119">
        <v>0</v>
      </c>
    </row>
    <row r="4547" spans="1:4" s="91" customFormat="1" x14ac:dyDescent="0.2">
      <c r="A4547" s="109">
        <v>416100</v>
      </c>
      <c r="B4547" s="110" t="s">
        <v>453</v>
      </c>
      <c r="C4547" s="119">
        <v>72000</v>
      </c>
      <c r="D4547" s="119">
        <v>0</v>
      </c>
    </row>
    <row r="4548" spans="1:4" s="91" customFormat="1" x14ac:dyDescent="0.2">
      <c r="A4548" s="109">
        <v>416100</v>
      </c>
      <c r="B4548" s="110" t="s">
        <v>454</v>
      </c>
      <c r="C4548" s="119">
        <v>78798600</v>
      </c>
      <c r="D4548" s="119">
        <v>0</v>
      </c>
    </row>
    <row r="4549" spans="1:4" s="91" customFormat="1" ht="40.5" x14ac:dyDescent="0.2">
      <c r="A4549" s="109">
        <v>416100</v>
      </c>
      <c r="B4549" s="110" t="s">
        <v>516</v>
      </c>
      <c r="C4549" s="119">
        <v>3936000</v>
      </c>
      <c r="D4549" s="119">
        <v>0</v>
      </c>
    </row>
    <row r="4550" spans="1:4" s="91" customFormat="1" x14ac:dyDescent="0.2">
      <c r="A4550" s="109">
        <v>416100</v>
      </c>
      <c r="B4550" s="110" t="s">
        <v>455</v>
      </c>
      <c r="C4550" s="119">
        <v>10800000</v>
      </c>
      <c r="D4550" s="119">
        <v>0</v>
      </c>
    </row>
    <row r="4551" spans="1:4" s="91" customFormat="1" ht="40.5" x14ac:dyDescent="0.2">
      <c r="A4551" s="109">
        <v>416300</v>
      </c>
      <c r="B4551" s="110" t="s">
        <v>714</v>
      </c>
      <c r="C4551" s="119">
        <v>499999.99999999994</v>
      </c>
      <c r="D4551" s="119">
        <v>0</v>
      </c>
    </row>
    <row r="4552" spans="1:4" s="116" customFormat="1" x14ac:dyDescent="0.2">
      <c r="A4552" s="107">
        <v>419000</v>
      </c>
      <c r="B4552" s="141" t="s">
        <v>210</v>
      </c>
      <c r="C4552" s="106">
        <f t="shared" ref="C4552" si="1255">C4553</f>
        <v>100000</v>
      </c>
      <c r="D4552" s="106">
        <f t="shared" ref="D4552" si="1256">D4553</f>
        <v>0</v>
      </c>
    </row>
    <row r="4553" spans="1:4" s="91" customFormat="1" x14ac:dyDescent="0.2">
      <c r="A4553" s="109">
        <v>419100</v>
      </c>
      <c r="B4553" s="110" t="s">
        <v>210</v>
      </c>
      <c r="C4553" s="119">
        <v>100000</v>
      </c>
      <c r="D4553" s="119">
        <v>0</v>
      </c>
    </row>
    <row r="4554" spans="1:4" s="91" customFormat="1" x14ac:dyDescent="0.2">
      <c r="A4554" s="107">
        <v>480000</v>
      </c>
      <c r="B4554" s="112" t="s">
        <v>147</v>
      </c>
      <c r="C4554" s="106">
        <f>C4555+C4560</f>
        <v>31811000.000000004</v>
      </c>
      <c r="D4554" s="106">
        <f>D4555+D4560</f>
        <v>0</v>
      </c>
    </row>
    <row r="4555" spans="1:4" s="91" customFormat="1" x14ac:dyDescent="0.2">
      <c r="A4555" s="107">
        <v>487000</v>
      </c>
      <c r="B4555" s="112" t="s">
        <v>199</v>
      </c>
      <c r="C4555" s="106">
        <f>SUM(C4556:C4559)</f>
        <v>25252000.000000004</v>
      </c>
      <c r="D4555" s="106">
        <f>SUM(D4556:D4559)</f>
        <v>0</v>
      </c>
    </row>
    <row r="4556" spans="1:4" s="91" customFormat="1" ht="60.75" x14ac:dyDescent="0.2">
      <c r="A4556" s="117">
        <v>487400</v>
      </c>
      <c r="B4556" s="110" t="s">
        <v>715</v>
      </c>
      <c r="C4556" s="119">
        <v>7002000.0000000047</v>
      </c>
      <c r="D4556" s="119">
        <v>0</v>
      </c>
    </row>
    <row r="4557" spans="1:4" s="91" customFormat="1" ht="40.5" x14ac:dyDescent="0.2">
      <c r="A4557" s="117">
        <v>487400</v>
      </c>
      <c r="B4557" s="110" t="s">
        <v>716</v>
      </c>
      <c r="C4557" s="119">
        <v>5000000</v>
      </c>
      <c r="D4557" s="119">
        <v>0</v>
      </c>
    </row>
    <row r="4558" spans="1:4" s="91" customFormat="1" x14ac:dyDescent="0.2">
      <c r="A4558" s="117">
        <v>487400</v>
      </c>
      <c r="B4558" s="110" t="s">
        <v>456</v>
      </c>
      <c r="C4558" s="119">
        <v>50000</v>
      </c>
      <c r="D4558" s="119">
        <v>0</v>
      </c>
    </row>
    <row r="4559" spans="1:4" s="91" customFormat="1" ht="40.5" x14ac:dyDescent="0.2">
      <c r="A4559" s="117">
        <v>487400</v>
      </c>
      <c r="B4559" s="110" t="s">
        <v>717</v>
      </c>
      <c r="C4559" s="119">
        <v>13200000</v>
      </c>
      <c r="D4559" s="119">
        <v>0</v>
      </c>
    </row>
    <row r="4560" spans="1:4" s="91" customFormat="1" x14ac:dyDescent="0.2">
      <c r="A4560" s="107">
        <v>488000</v>
      </c>
      <c r="B4560" s="112" t="s">
        <v>103</v>
      </c>
      <c r="C4560" s="106">
        <f>SUM(C4561:C4564)</f>
        <v>6559000</v>
      </c>
      <c r="D4560" s="106">
        <f>SUM(D4561:D4564)</f>
        <v>0</v>
      </c>
    </row>
    <row r="4561" spans="1:4" s="91" customFormat="1" x14ac:dyDescent="0.2">
      <c r="A4561" s="117">
        <v>488100</v>
      </c>
      <c r="B4561" s="110" t="s">
        <v>456</v>
      </c>
      <c r="C4561" s="119">
        <v>6000000</v>
      </c>
      <c r="D4561" s="119">
        <v>0</v>
      </c>
    </row>
    <row r="4562" spans="1:4" s="91" customFormat="1" x14ac:dyDescent="0.2">
      <c r="A4562" s="109">
        <v>488100</v>
      </c>
      <c r="B4562" s="110" t="s">
        <v>457</v>
      </c>
      <c r="C4562" s="119">
        <v>130000</v>
      </c>
      <c r="D4562" s="119">
        <v>0</v>
      </c>
    </row>
    <row r="4563" spans="1:4" s="91" customFormat="1" x14ac:dyDescent="0.2">
      <c r="A4563" s="109">
        <v>488100</v>
      </c>
      <c r="B4563" s="110" t="s">
        <v>718</v>
      </c>
      <c r="C4563" s="119">
        <v>388000</v>
      </c>
      <c r="D4563" s="119">
        <v>0</v>
      </c>
    </row>
    <row r="4564" spans="1:4" s="91" customFormat="1" x14ac:dyDescent="0.2">
      <c r="A4564" s="109">
        <v>488100</v>
      </c>
      <c r="B4564" s="110" t="s">
        <v>103</v>
      </c>
      <c r="C4564" s="119">
        <v>41000</v>
      </c>
      <c r="D4564" s="119">
        <v>0</v>
      </c>
    </row>
    <row r="4565" spans="1:4" s="91" customFormat="1" x14ac:dyDescent="0.2">
      <c r="A4565" s="107">
        <v>510000</v>
      </c>
      <c r="B4565" s="112" t="s">
        <v>151</v>
      </c>
      <c r="C4565" s="106">
        <f t="shared" ref="C4565" si="1257">C4566+C4572+C4570</f>
        <v>192500</v>
      </c>
      <c r="D4565" s="106">
        <f t="shared" ref="D4565" si="1258">D4566+D4572+D4570</f>
        <v>0</v>
      </c>
    </row>
    <row r="4566" spans="1:4" s="91" customFormat="1" x14ac:dyDescent="0.2">
      <c r="A4566" s="107">
        <v>511000</v>
      </c>
      <c r="B4566" s="112" t="s">
        <v>152</v>
      </c>
      <c r="C4566" s="106">
        <f t="shared" ref="C4566" si="1259">SUM(C4567:C4569)</f>
        <v>176800</v>
      </c>
      <c r="D4566" s="106">
        <f t="shared" ref="D4566" si="1260">SUM(D4567:D4569)</f>
        <v>0</v>
      </c>
    </row>
    <row r="4567" spans="1:4" s="91" customFormat="1" x14ac:dyDescent="0.2">
      <c r="A4567" s="117">
        <v>511100</v>
      </c>
      <c r="B4567" s="110" t="s">
        <v>153</v>
      </c>
      <c r="C4567" s="119">
        <v>99200</v>
      </c>
      <c r="D4567" s="119">
        <v>0</v>
      </c>
    </row>
    <row r="4568" spans="1:4" s="91" customFormat="1" x14ac:dyDescent="0.2">
      <c r="A4568" s="109">
        <v>511300</v>
      </c>
      <c r="B4568" s="110" t="s">
        <v>155</v>
      </c>
      <c r="C4568" s="119">
        <v>27599.999999999996</v>
      </c>
      <c r="D4568" s="119">
        <v>0</v>
      </c>
    </row>
    <row r="4569" spans="1:4" s="91" customFormat="1" x14ac:dyDescent="0.2">
      <c r="A4569" s="109">
        <v>511700</v>
      </c>
      <c r="B4569" s="110" t="s">
        <v>158</v>
      </c>
      <c r="C4569" s="119">
        <v>50000</v>
      </c>
      <c r="D4569" s="119">
        <v>0</v>
      </c>
    </row>
    <row r="4570" spans="1:4" s="116" customFormat="1" x14ac:dyDescent="0.2">
      <c r="A4570" s="107">
        <v>513000</v>
      </c>
      <c r="B4570" s="112" t="s">
        <v>160</v>
      </c>
      <c r="C4570" s="106">
        <f t="shared" ref="C4570" si="1261">C4571</f>
        <v>9600</v>
      </c>
      <c r="D4570" s="106">
        <f t="shared" ref="D4570" si="1262">D4571</f>
        <v>0</v>
      </c>
    </row>
    <row r="4571" spans="1:4" s="91" customFormat="1" x14ac:dyDescent="0.2">
      <c r="A4571" s="117">
        <v>513700</v>
      </c>
      <c r="B4571" s="110" t="s">
        <v>161</v>
      </c>
      <c r="C4571" s="119">
        <v>9600</v>
      </c>
      <c r="D4571" s="119">
        <v>0</v>
      </c>
    </row>
    <row r="4572" spans="1:4" s="91" customFormat="1" ht="40.5" x14ac:dyDescent="0.2">
      <c r="A4572" s="107">
        <v>516000</v>
      </c>
      <c r="B4572" s="112" t="s">
        <v>162</v>
      </c>
      <c r="C4572" s="106">
        <f t="shared" ref="C4572" si="1263">SUM(C4573)</f>
        <v>6100.0000000000009</v>
      </c>
      <c r="D4572" s="106">
        <f t="shared" ref="D4572" si="1264">SUM(D4573)</f>
        <v>0</v>
      </c>
    </row>
    <row r="4573" spans="1:4" s="91" customFormat="1" x14ac:dyDescent="0.2">
      <c r="A4573" s="109">
        <v>516100</v>
      </c>
      <c r="B4573" s="110" t="s">
        <v>162</v>
      </c>
      <c r="C4573" s="119">
        <v>6100.0000000000009</v>
      </c>
      <c r="D4573" s="119">
        <v>0</v>
      </c>
    </row>
    <row r="4574" spans="1:4" s="116" customFormat="1" x14ac:dyDescent="0.2">
      <c r="A4574" s="107">
        <v>630000</v>
      </c>
      <c r="B4574" s="112" t="s">
        <v>190</v>
      </c>
      <c r="C4574" s="106">
        <f t="shared" ref="C4574" si="1265">C4575+C4578</f>
        <v>14994500</v>
      </c>
      <c r="D4574" s="106">
        <f t="shared" ref="D4574" si="1266">D4575+D4578</f>
        <v>0</v>
      </c>
    </row>
    <row r="4575" spans="1:4" s="116" customFormat="1" x14ac:dyDescent="0.2">
      <c r="A4575" s="107">
        <v>631000</v>
      </c>
      <c r="B4575" s="112" t="s">
        <v>125</v>
      </c>
      <c r="C4575" s="106">
        <f t="shared" ref="C4575" si="1267">C4577+C4576</f>
        <v>14894500</v>
      </c>
      <c r="D4575" s="106">
        <f t="shared" ref="D4575" si="1268">D4577+D4576</f>
        <v>0</v>
      </c>
    </row>
    <row r="4576" spans="1:4" s="91" customFormat="1" ht="60.75" x14ac:dyDescent="0.2">
      <c r="A4576" s="117">
        <v>631900</v>
      </c>
      <c r="B4576" s="110" t="s">
        <v>719</v>
      </c>
      <c r="C4576" s="119">
        <v>1069500</v>
      </c>
      <c r="D4576" s="119">
        <v>0</v>
      </c>
    </row>
    <row r="4577" spans="1:4" s="91" customFormat="1" ht="60.75" x14ac:dyDescent="0.2">
      <c r="A4577" s="109">
        <v>631900</v>
      </c>
      <c r="B4577" s="110" t="s">
        <v>720</v>
      </c>
      <c r="C4577" s="119">
        <v>13825000</v>
      </c>
      <c r="D4577" s="119">
        <v>0</v>
      </c>
    </row>
    <row r="4578" spans="1:4" s="116" customFormat="1" ht="40.5" x14ac:dyDescent="0.2">
      <c r="A4578" s="107">
        <v>638000</v>
      </c>
      <c r="B4578" s="112" t="s">
        <v>126</v>
      </c>
      <c r="C4578" s="106">
        <f t="shared" ref="C4578" si="1269">C4579</f>
        <v>100000</v>
      </c>
      <c r="D4578" s="106">
        <f t="shared" ref="D4578" si="1270">D4579</f>
        <v>0</v>
      </c>
    </row>
    <row r="4579" spans="1:4" s="91" customFormat="1" x14ac:dyDescent="0.2">
      <c r="A4579" s="109">
        <v>638100</v>
      </c>
      <c r="B4579" s="110" t="s">
        <v>195</v>
      </c>
      <c r="C4579" s="119">
        <v>100000</v>
      </c>
      <c r="D4579" s="119">
        <v>0</v>
      </c>
    </row>
    <row r="4580" spans="1:4" s="91" customFormat="1" x14ac:dyDescent="0.2">
      <c r="A4580" s="150"/>
      <c r="B4580" s="144" t="s">
        <v>229</v>
      </c>
      <c r="C4580" s="148">
        <f>C4506+C4554+C4565+C4574</f>
        <v>387162899.99970067</v>
      </c>
      <c r="D4580" s="148">
        <f>D4506+D4554+D4565+D4574</f>
        <v>0</v>
      </c>
    </row>
    <row r="4581" spans="1:4" s="91" customFormat="1" x14ac:dyDescent="0.2">
      <c r="A4581" s="109"/>
      <c r="B4581" s="110"/>
      <c r="C4581" s="111"/>
      <c r="D4581" s="111"/>
    </row>
    <row r="4582" spans="1:4" s="91" customFormat="1" x14ac:dyDescent="0.2">
      <c r="A4582" s="104"/>
      <c r="B4582" s="105"/>
      <c r="C4582" s="111"/>
      <c r="D4582" s="111"/>
    </row>
    <row r="4583" spans="1:4" s="91" customFormat="1" x14ac:dyDescent="0.2">
      <c r="A4583" s="137" t="s">
        <v>721</v>
      </c>
      <c r="B4583" s="105"/>
      <c r="C4583" s="111"/>
      <c r="D4583" s="111"/>
    </row>
    <row r="4584" spans="1:4" s="91" customFormat="1" x14ac:dyDescent="0.2">
      <c r="A4584" s="137" t="s">
        <v>253</v>
      </c>
      <c r="B4584" s="105"/>
      <c r="C4584" s="111"/>
      <c r="D4584" s="111"/>
    </row>
    <row r="4585" spans="1:4" s="91" customFormat="1" x14ac:dyDescent="0.2">
      <c r="A4585" s="137" t="s">
        <v>385</v>
      </c>
      <c r="B4585" s="105"/>
      <c r="C4585" s="111"/>
      <c r="D4585" s="111"/>
    </row>
    <row r="4586" spans="1:4" s="91" customFormat="1" x14ac:dyDescent="0.2">
      <c r="A4586" s="137" t="s">
        <v>550</v>
      </c>
      <c r="B4586" s="105"/>
      <c r="C4586" s="111"/>
      <c r="D4586" s="111"/>
    </row>
    <row r="4587" spans="1:4" s="91" customFormat="1" x14ac:dyDescent="0.2">
      <c r="A4587" s="104"/>
      <c r="B4587" s="105"/>
      <c r="C4587" s="111"/>
      <c r="D4587" s="111"/>
    </row>
    <row r="4588" spans="1:4" s="91" customFormat="1" x14ac:dyDescent="0.2">
      <c r="A4588" s="107">
        <v>410000</v>
      </c>
      <c r="B4588" s="112" t="s">
        <v>87</v>
      </c>
      <c r="C4588" s="106">
        <f>C4589+C4594+C4608+C4610+0+0</f>
        <v>1383971400</v>
      </c>
      <c r="D4588" s="106">
        <f>D4589+D4594+D4608+D4610+0+0</f>
        <v>0</v>
      </c>
    </row>
    <row r="4589" spans="1:4" s="91" customFormat="1" x14ac:dyDescent="0.2">
      <c r="A4589" s="107">
        <v>411000</v>
      </c>
      <c r="B4589" s="108" t="s">
        <v>200</v>
      </c>
      <c r="C4589" s="106">
        <f t="shared" ref="C4589" si="1271">SUM(C4590:C4593)</f>
        <v>15835400</v>
      </c>
      <c r="D4589" s="106">
        <f t="shared" ref="D4589" si="1272">SUM(D4590:D4593)</f>
        <v>0</v>
      </c>
    </row>
    <row r="4590" spans="1:4" s="91" customFormat="1" x14ac:dyDescent="0.2">
      <c r="A4590" s="109">
        <v>411100</v>
      </c>
      <c r="B4590" s="110" t="s">
        <v>88</v>
      </c>
      <c r="C4590" s="119">
        <v>14547300</v>
      </c>
      <c r="D4590" s="119">
        <v>0</v>
      </c>
    </row>
    <row r="4591" spans="1:4" s="91" customFormat="1" ht="40.5" x14ac:dyDescent="0.2">
      <c r="A4591" s="109">
        <v>411200</v>
      </c>
      <c r="B4591" s="110" t="s">
        <v>213</v>
      </c>
      <c r="C4591" s="119">
        <v>430000</v>
      </c>
      <c r="D4591" s="119">
        <v>0</v>
      </c>
    </row>
    <row r="4592" spans="1:4" s="91" customFormat="1" ht="40.5" x14ac:dyDescent="0.2">
      <c r="A4592" s="109">
        <v>411300</v>
      </c>
      <c r="B4592" s="110" t="s">
        <v>89</v>
      </c>
      <c r="C4592" s="119">
        <v>643100</v>
      </c>
      <c r="D4592" s="119">
        <v>0</v>
      </c>
    </row>
    <row r="4593" spans="1:4" s="91" customFormat="1" x14ac:dyDescent="0.2">
      <c r="A4593" s="109">
        <v>411400</v>
      </c>
      <c r="B4593" s="110" t="s">
        <v>90</v>
      </c>
      <c r="C4593" s="119">
        <v>215000</v>
      </c>
      <c r="D4593" s="119">
        <v>0</v>
      </c>
    </row>
    <row r="4594" spans="1:4" s="91" customFormat="1" x14ac:dyDescent="0.2">
      <c r="A4594" s="107">
        <v>412000</v>
      </c>
      <c r="B4594" s="112" t="s">
        <v>205</v>
      </c>
      <c r="C4594" s="106">
        <f>SUM(C4595:C4607)</f>
        <v>6836000</v>
      </c>
      <c r="D4594" s="106">
        <f>SUM(D4595:D4607)</f>
        <v>0</v>
      </c>
    </row>
    <row r="4595" spans="1:4" s="91" customFormat="1" x14ac:dyDescent="0.2">
      <c r="A4595" s="109">
        <v>412100</v>
      </c>
      <c r="B4595" s="110" t="s">
        <v>91</v>
      </c>
      <c r="C4595" s="119">
        <v>37200</v>
      </c>
      <c r="D4595" s="119">
        <v>0</v>
      </c>
    </row>
    <row r="4596" spans="1:4" s="91" customFormat="1" ht="40.5" x14ac:dyDescent="0.2">
      <c r="A4596" s="109">
        <v>412200</v>
      </c>
      <c r="B4596" s="110" t="s">
        <v>214</v>
      </c>
      <c r="C4596" s="119">
        <v>1385000</v>
      </c>
      <c r="D4596" s="119">
        <v>0</v>
      </c>
    </row>
    <row r="4597" spans="1:4" s="91" customFormat="1" x14ac:dyDescent="0.2">
      <c r="A4597" s="109">
        <v>412300</v>
      </c>
      <c r="B4597" s="110" t="s">
        <v>92</v>
      </c>
      <c r="C4597" s="119">
        <v>170000</v>
      </c>
      <c r="D4597" s="119">
        <v>0</v>
      </c>
    </row>
    <row r="4598" spans="1:4" s="91" customFormat="1" x14ac:dyDescent="0.2">
      <c r="A4598" s="109">
        <v>412400</v>
      </c>
      <c r="B4598" s="110" t="s">
        <v>93</v>
      </c>
      <c r="C4598" s="119">
        <v>100</v>
      </c>
      <c r="D4598" s="119">
        <v>0</v>
      </c>
    </row>
    <row r="4599" spans="1:4" s="91" customFormat="1" x14ac:dyDescent="0.2">
      <c r="A4599" s="109">
        <v>412500</v>
      </c>
      <c r="B4599" s="110" t="s">
        <v>94</v>
      </c>
      <c r="C4599" s="119">
        <v>115000</v>
      </c>
      <c r="D4599" s="119">
        <v>0</v>
      </c>
    </row>
    <row r="4600" spans="1:4" s="91" customFormat="1" x14ac:dyDescent="0.2">
      <c r="A4600" s="109">
        <v>412600</v>
      </c>
      <c r="B4600" s="110" t="s">
        <v>215</v>
      </c>
      <c r="C4600" s="119">
        <v>85000</v>
      </c>
      <c r="D4600" s="119">
        <v>0</v>
      </c>
    </row>
    <row r="4601" spans="1:4" s="91" customFormat="1" x14ac:dyDescent="0.2">
      <c r="A4601" s="109">
        <v>412700</v>
      </c>
      <c r="B4601" s="110" t="s">
        <v>202</v>
      </c>
      <c r="C4601" s="119">
        <v>4900000</v>
      </c>
      <c r="D4601" s="119">
        <v>0</v>
      </c>
    </row>
    <row r="4602" spans="1:4" s="91" customFormat="1" x14ac:dyDescent="0.2">
      <c r="A4602" s="109">
        <v>412900</v>
      </c>
      <c r="B4602" s="110" t="s">
        <v>526</v>
      </c>
      <c r="C4602" s="119">
        <v>2300</v>
      </c>
      <c r="D4602" s="119">
        <v>0</v>
      </c>
    </row>
    <row r="4603" spans="1:4" s="91" customFormat="1" x14ac:dyDescent="0.2">
      <c r="A4603" s="109">
        <v>412900</v>
      </c>
      <c r="B4603" s="110" t="s">
        <v>294</v>
      </c>
      <c r="C4603" s="119">
        <v>85000</v>
      </c>
      <c r="D4603" s="119">
        <v>0</v>
      </c>
    </row>
    <row r="4604" spans="1:4" s="91" customFormat="1" x14ac:dyDescent="0.2">
      <c r="A4604" s="109">
        <v>412900</v>
      </c>
      <c r="B4604" s="110" t="s">
        <v>311</v>
      </c>
      <c r="C4604" s="119">
        <v>3999.9999999999995</v>
      </c>
      <c r="D4604" s="119">
        <v>0</v>
      </c>
    </row>
    <row r="4605" spans="1:4" s="91" customFormat="1" ht="40.5" x14ac:dyDescent="0.2">
      <c r="A4605" s="109">
        <v>412900</v>
      </c>
      <c r="B4605" s="114" t="s">
        <v>312</v>
      </c>
      <c r="C4605" s="119">
        <v>11400</v>
      </c>
      <c r="D4605" s="119">
        <v>0</v>
      </c>
    </row>
    <row r="4606" spans="1:4" s="91" customFormat="1" ht="40.5" x14ac:dyDescent="0.2">
      <c r="A4606" s="109">
        <v>412900</v>
      </c>
      <c r="B4606" s="110" t="s">
        <v>313</v>
      </c>
      <c r="C4606" s="119">
        <v>31000</v>
      </c>
      <c r="D4606" s="119">
        <v>0</v>
      </c>
    </row>
    <row r="4607" spans="1:4" s="91" customFormat="1" x14ac:dyDescent="0.2">
      <c r="A4607" s="109">
        <v>412900</v>
      </c>
      <c r="B4607" s="110" t="s">
        <v>296</v>
      </c>
      <c r="C4607" s="119">
        <v>10000</v>
      </c>
      <c r="D4607" s="119">
        <v>0</v>
      </c>
    </row>
    <row r="4608" spans="1:4" s="91" customFormat="1" ht="40.5" x14ac:dyDescent="0.2">
      <c r="A4608" s="107">
        <v>417000</v>
      </c>
      <c r="B4608" s="112" t="s">
        <v>208</v>
      </c>
      <c r="C4608" s="106">
        <f t="shared" ref="C4608" si="1273">C4609</f>
        <v>1361000000</v>
      </c>
      <c r="D4608" s="106">
        <f t="shared" ref="D4608" si="1274">D4609</f>
        <v>0</v>
      </c>
    </row>
    <row r="4609" spans="1:4" s="91" customFormat="1" x14ac:dyDescent="0.2">
      <c r="A4609" s="109">
        <v>417100</v>
      </c>
      <c r="B4609" s="110" t="s">
        <v>67</v>
      </c>
      <c r="C4609" s="119">
        <v>1361000000</v>
      </c>
      <c r="D4609" s="119">
        <v>0</v>
      </c>
    </row>
    <row r="4610" spans="1:4" s="116" customFormat="1" x14ac:dyDescent="0.2">
      <c r="A4610" s="107">
        <v>419000</v>
      </c>
      <c r="B4610" s="112" t="s">
        <v>210</v>
      </c>
      <c r="C4610" s="106">
        <f t="shared" ref="C4610" si="1275">C4611</f>
        <v>300000</v>
      </c>
      <c r="D4610" s="106">
        <f t="shared" ref="D4610" si="1276">D4611</f>
        <v>0</v>
      </c>
    </row>
    <row r="4611" spans="1:4" s="91" customFormat="1" x14ac:dyDescent="0.2">
      <c r="A4611" s="109">
        <v>419100</v>
      </c>
      <c r="B4611" s="110" t="s">
        <v>210</v>
      </c>
      <c r="C4611" s="119">
        <v>300000</v>
      </c>
      <c r="D4611" s="119">
        <v>0</v>
      </c>
    </row>
    <row r="4612" spans="1:4" s="91" customFormat="1" x14ac:dyDescent="0.2">
      <c r="A4612" s="107">
        <v>510000</v>
      </c>
      <c r="B4612" s="112" t="s">
        <v>151</v>
      </c>
      <c r="C4612" s="106">
        <f>C4613+0+C4617</f>
        <v>267000</v>
      </c>
      <c r="D4612" s="106">
        <f>D4613+0+D4617</f>
        <v>0</v>
      </c>
    </row>
    <row r="4613" spans="1:4" s="91" customFormat="1" x14ac:dyDescent="0.2">
      <c r="A4613" s="107">
        <v>511000</v>
      </c>
      <c r="B4613" s="112" t="s">
        <v>152</v>
      </c>
      <c r="C4613" s="106">
        <f>SUM(C4614:C4616)</f>
        <v>240000</v>
      </c>
      <c r="D4613" s="106">
        <f>SUM(D4614:D4616)</f>
        <v>0</v>
      </c>
    </row>
    <row r="4614" spans="1:4" s="91" customFormat="1" ht="40.5" x14ac:dyDescent="0.2">
      <c r="A4614" s="117">
        <v>511200</v>
      </c>
      <c r="B4614" s="110" t="s">
        <v>154</v>
      </c>
      <c r="C4614" s="119">
        <v>40000</v>
      </c>
      <c r="D4614" s="119">
        <v>0</v>
      </c>
    </row>
    <row r="4615" spans="1:4" s="91" customFormat="1" x14ac:dyDescent="0.2">
      <c r="A4615" s="109">
        <v>511300</v>
      </c>
      <c r="B4615" s="110" t="s">
        <v>155</v>
      </c>
      <c r="C4615" s="119">
        <v>150000</v>
      </c>
      <c r="D4615" s="119">
        <v>0</v>
      </c>
    </row>
    <row r="4616" spans="1:4" s="91" customFormat="1" x14ac:dyDescent="0.2">
      <c r="A4616" s="109">
        <v>511700</v>
      </c>
      <c r="B4616" s="110" t="s">
        <v>158</v>
      </c>
      <c r="C4616" s="119">
        <v>50000</v>
      </c>
      <c r="D4616" s="119">
        <v>0</v>
      </c>
    </row>
    <row r="4617" spans="1:4" s="91" customFormat="1" ht="40.5" x14ac:dyDescent="0.2">
      <c r="A4617" s="107">
        <v>516000</v>
      </c>
      <c r="B4617" s="112" t="s">
        <v>162</v>
      </c>
      <c r="C4617" s="106">
        <f t="shared" ref="C4617" si="1277">C4618</f>
        <v>27000</v>
      </c>
      <c r="D4617" s="106">
        <f t="shared" ref="D4617" si="1278">D4618</f>
        <v>0</v>
      </c>
    </row>
    <row r="4618" spans="1:4" s="91" customFormat="1" x14ac:dyDescent="0.2">
      <c r="A4618" s="109">
        <v>516100</v>
      </c>
      <c r="B4618" s="110" t="s">
        <v>162</v>
      </c>
      <c r="C4618" s="119">
        <v>27000</v>
      </c>
      <c r="D4618" s="119">
        <v>0</v>
      </c>
    </row>
    <row r="4619" spans="1:4" s="116" customFormat="1" x14ac:dyDescent="0.2">
      <c r="A4619" s="107">
        <v>630000</v>
      </c>
      <c r="B4619" s="112" t="s">
        <v>190</v>
      </c>
      <c r="C4619" s="106">
        <f>C4620+C4622</f>
        <v>429500</v>
      </c>
      <c r="D4619" s="106">
        <f>D4620+D4622</f>
        <v>0</v>
      </c>
    </row>
    <row r="4620" spans="1:4" s="116" customFormat="1" x14ac:dyDescent="0.2">
      <c r="A4620" s="107">
        <v>631000</v>
      </c>
      <c r="B4620" s="112" t="s">
        <v>125</v>
      </c>
      <c r="C4620" s="106">
        <f>C4621+0+0</f>
        <v>3500</v>
      </c>
      <c r="D4620" s="106">
        <f>D4621+0+0</f>
        <v>0</v>
      </c>
    </row>
    <row r="4621" spans="1:4" s="91" customFormat="1" x14ac:dyDescent="0.2">
      <c r="A4621" s="109">
        <v>631100</v>
      </c>
      <c r="B4621" s="110" t="s">
        <v>192</v>
      </c>
      <c r="C4621" s="119">
        <v>3500</v>
      </c>
      <c r="D4621" s="119">
        <v>0</v>
      </c>
    </row>
    <row r="4622" spans="1:4" s="116" customFormat="1" ht="40.5" x14ac:dyDescent="0.2">
      <c r="A4622" s="107">
        <v>638000</v>
      </c>
      <c r="B4622" s="112" t="s">
        <v>126</v>
      </c>
      <c r="C4622" s="106">
        <f>C4623+0</f>
        <v>426000</v>
      </c>
      <c r="D4622" s="106">
        <f>D4623+0</f>
        <v>0</v>
      </c>
    </row>
    <row r="4623" spans="1:4" s="91" customFormat="1" x14ac:dyDescent="0.2">
      <c r="A4623" s="109">
        <v>638100</v>
      </c>
      <c r="B4623" s="110" t="s">
        <v>195</v>
      </c>
      <c r="C4623" s="119">
        <v>426000</v>
      </c>
      <c r="D4623" s="119">
        <v>0</v>
      </c>
    </row>
    <row r="4624" spans="1:4" s="91" customFormat="1" x14ac:dyDescent="0.2">
      <c r="A4624" s="150"/>
      <c r="B4624" s="144" t="s">
        <v>229</v>
      </c>
      <c r="C4624" s="148">
        <f>C4588+C4612+0+C4619+0</f>
        <v>1384667900</v>
      </c>
      <c r="D4624" s="148">
        <f>D4588+D4612+0+D4619+0</f>
        <v>0</v>
      </c>
    </row>
    <row r="4625" spans="1:4" s="91" customFormat="1" x14ac:dyDescent="0.2">
      <c r="A4625" s="107"/>
      <c r="B4625" s="112"/>
      <c r="C4625" s="111"/>
      <c r="D4625" s="111"/>
    </row>
    <row r="4626" spans="1:4" s="91" customFormat="1" x14ac:dyDescent="0.2">
      <c r="A4626" s="104"/>
      <c r="B4626" s="105"/>
      <c r="C4626" s="111"/>
      <c r="D4626" s="111"/>
    </row>
    <row r="4627" spans="1:4" s="91" customFormat="1" x14ac:dyDescent="0.2">
      <c r="A4627" s="109" t="s">
        <v>722</v>
      </c>
      <c r="B4627" s="112"/>
      <c r="C4627" s="111"/>
      <c r="D4627" s="111"/>
    </row>
    <row r="4628" spans="1:4" s="91" customFormat="1" x14ac:dyDescent="0.2">
      <c r="A4628" s="109" t="s">
        <v>254</v>
      </c>
      <c r="B4628" s="112"/>
      <c r="C4628" s="111"/>
      <c r="D4628" s="111"/>
    </row>
    <row r="4629" spans="1:4" s="91" customFormat="1" x14ac:dyDescent="0.2">
      <c r="A4629" s="109" t="s">
        <v>383</v>
      </c>
      <c r="B4629" s="112"/>
      <c r="C4629" s="111"/>
      <c r="D4629" s="111"/>
    </row>
    <row r="4630" spans="1:4" s="91" customFormat="1" x14ac:dyDescent="0.2">
      <c r="A4630" s="109" t="s">
        <v>525</v>
      </c>
      <c r="B4630" s="112"/>
      <c r="C4630" s="111"/>
      <c r="D4630" s="111"/>
    </row>
    <row r="4631" spans="1:4" s="91" customFormat="1" x14ac:dyDescent="0.2">
      <c r="A4631" s="109"/>
      <c r="B4631" s="140"/>
      <c r="C4631" s="128"/>
      <c r="D4631" s="128"/>
    </row>
    <row r="4632" spans="1:4" s="91" customFormat="1" x14ac:dyDescent="0.2">
      <c r="A4632" s="107">
        <v>410000</v>
      </c>
      <c r="B4632" s="108" t="s">
        <v>87</v>
      </c>
      <c r="C4632" s="106">
        <f t="shared" ref="C4632" si="1279">C4633+C4638+C4651+C4653</f>
        <v>4569900</v>
      </c>
      <c r="D4632" s="106">
        <f t="shared" ref="D4632" si="1280">D4633+D4638+D4651+D4653</f>
        <v>0</v>
      </c>
    </row>
    <row r="4633" spans="1:4" s="91" customFormat="1" x14ac:dyDescent="0.2">
      <c r="A4633" s="107">
        <v>411000</v>
      </c>
      <c r="B4633" s="108" t="s">
        <v>200</v>
      </c>
      <c r="C4633" s="106">
        <f t="shared" ref="C4633" si="1281">SUM(C4634:C4637)</f>
        <v>2193000</v>
      </c>
      <c r="D4633" s="106">
        <f t="shared" ref="D4633" si="1282">SUM(D4634:D4637)</f>
        <v>0</v>
      </c>
    </row>
    <row r="4634" spans="1:4" s="91" customFormat="1" x14ac:dyDescent="0.2">
      <c r="A4634" s="109">
        <v>411100</v>
      </c>
      <c r="B4634" s="110" t="s">
        <v>88</v>
      </c>
      <c r="C4634" s="119">
        <v>2090000</v>
      </c>
      <c r="D4634" s="119">
        <v>0</v>
      </c>
    </row>
    <row r="4635" spans="1:4" s="91" customFormat="1" ht="40.5" x14ac:dyDescent="0.2">
      <c r="A4635" s="109">
        <v>411200</v>
      </c>
      <c r="B4635" s="110" t="s">
        <v>213</v>
      </c>
      <c r="C4635" s="119">
        <v>65000</v>
      </c>
      <c r="D4635" s="119">
        <v>0</v>
      </c>
    </row>
    <row r="4636" spans="1:4" s="91" customFormat="1" ht="40.5" x14ac:dyDescent="0.2">
      <c r="A4636" s="109">
        <v>411300</v>
      </c>
      <c r="B4636" s="110" t="s">
        <v>89</v>
      </c>
      <c r="C4636" s="119">
        <v>28000</v>
      </c>
      <c r="D4636" s="119">
        <v>0</v>
      </c>
    </row>
    <row r="4637" spans="1:4" s="91" customFormat="1" x14ac:dyDescent="0.2">
      <c r="A4637" s="109">
        <v>411400</v>
      </c>
      <c r="B4637" s="110" t="s">
        <v>90</v>
      </c>
      <c r="C4637" s="119">
        <v>9999.9999999999982</v>
      </c>
      <c r="D4637" s="119">
        <v>0</v>
      </c>
    </row>
    <row r="4638" spans="1:4" s="91" customFormat="1" x14ac:dyDescent="0.2">
      <c r="A4638" s="107">
        <v>412000</v>
      </c>
      <c r="B4638" s="112" t="s">
        <v>205</v>
      </c>
      <c r="C4638" s="106">
        <f t="shared" ref="C4638" si="1283">SUM(C4639:C4650)</f>
        <v>2286900</v>
      </c>
      <c r="D4638" s="106">
        <f t="shared" ref="D4638" si="1284">SUM(D4639:D4650)</f>
        <v>0</v>
      </c>
    </row>
    <row r="4639" spans="1:4" s="91" customFormat="1" x14ac:dyDescent="0.2">
      <c r="A4639" s="109">
        <v>412100</v>
      </c>
      <c r="B4639" s="110" t="s">
        <v>91</v>
      </c>
      <c r="C4639" s="119">
        <v>6000</v>
      </c>
      <c r="D4639" s="119">
        <v>0</v>
      </c>
    </row>
    <row r="4640" spans="1:4" s="91" customFormat="1" ht="40.5" x14ac:dyDescent="0.2">
      <c r="A4640" s="109">
        <v>412200</v>
      </c>
      <c r="B4640" s="110" t="s">
        <v>214</v>
      </c>
      <c r="C4640" s="119">
        <v>18000</v>
      </c>
      <c r="D4640" s="119">
        <v>0</v>
      </c>
    </row>
    <row r="4641" spans="1:4" s="91" customFormat="1" x14ac:dyDescent="0.2">
      <c r="A4641" s="109">
        <v>412300</v>
      </c>
      <c r="B4641" s="110" t="s">
        <v>92</v>
      </c>
      <c r="C4641" s="119">
        <v>17000</v>
      </c>
      <c r="D4641" s="119">
        <v>0</v>
      </c>
    </row>
    <row r="4642" spans="1:4" s="91" customFormat="1" x14ac:dyDescent="0.2">
      <c r="A4642" s="109">
        <v>412500</v>
      </c>
      <c r="B4642" s="110" t="s">
        <v>94</v>
      </c>
      <c r="C4642" s="119">
        <v>10000</v>
      </c>
      <c r="D4642" s="119">
        <v>0</v>
      </c>
    </row>
    <row r="4643" spans="1:4" s="91" customFormat="1" x14ac:dyDescent="0.2">
      <c r="A4643" s="109">
        <v>412600</v>
      </c>
      <c r="B4643" s="110" t="s">
        <v>215</v>
      </c>
      <c r="C4643" s="119">
        <v>70000</v>
      </c>
      <c r="D4643" s="119">
        <v>0</v>
      </c>
    </row>
    <row r="4644" spans="1:4" s="91" customFormat="1" x14ac:dyDescent="0.2">
      <c r="A4644" s="109">
        <v>412700</v>
      </c>
      <c r="B4644" s="110" t="s">
        <v>202</v>
      </c>
      <c r="C4644" s="119">
        <v>2140000</v>
      </c>
      <c r="D4644" s="119">
        <v>0</v>
      </c>
    </row>
    <row r="4645" spans="1:4" s="91" customFormat="1" x14ac:dyDescent="0.2">
      <c r="A4645" s="109">
        <v>412900</v>
      </c>
      <c r="B4645" s="110" t="s">
        <v>526</v>
      </c>
      <c r="C4645" s="119">
        <v>1000</v>
      </c>
      <c r="D4645" s="119">
        <v>0</v>
      </c>
    </row>
    <row r="4646" spans="1:4" s="91" customFormat="1" x14ac:dyDescent="0.2">
      <c r="A4646" s="109">
        <v>412900</v>
      </c>
      <c r="B4646" s="110" t="s">
        <v>294</v>
      </c>
      <c r="C4646" s="119">
        <v>7999.9999999999991</v>
      </c>
      <c r="D4646" s="119">
        <v>0</v>
      </c>
    </row>
    <row r="4647" spans="1:4" s="91" customFormat="1" x14ac:dyDescent="0.2">
      <c r="A4647" s="109">
        <v>412900</v>
      </c>
      <c r="B4647" s="110" t="s">
        <v>311</v>
      </c>
      <c r="C4647" s="119">
        <v>3999.9999999999991</v>
      </c>
      <c r="D4647" s="119">
        <v>0</v>
      </c>
    </row>
    <row r="4648" spans="1:4" s="91" customFormat="1" ht="40.5" x14ac:dyDescent="0.2">
      <c r="A4648" s="109">
        <v>412900</v>
      </c>
      <c r="B4648" s="114" t="s">
        <v>312</v>
      </c>
      <c r="C4648" s="119">
        <v>2900</v>
      </c>
      <c r="D4648" s="119">
        <v>0</v>
      </c>
    </row>
    <row r="4649" spans="1:4" s="91" customFormat="1" ht="40.5" x14ac:dyDescent="0.2">
      <c r="A4649" s="109">
        <v>412900</v>
      </c>
      <c r="B4649" s="110" t="s">
        <v>313</v>
      </c>
      <c r="C4649" s="119">
        <v>5000</v>
      </c>
      <c r="D4649" s="119">
        <v>0</v>
      </c>
    </row>
    <row r="4650" spans="1:4" s="91" customFormat="1" x14ac:dyDescent="0.2">
      <c r="A4650" s="109">
        <v>412900</v>
      </c>
      <c r="B4650" s="110" t="s">
        <v>296</v>
      </c>
      <c r="C4650" s="119">
        <v>5000</v>
      </c>
      <c r="D4650" s="119">
        <v>0</v>
      </c>
    </row>
    <row r="4651" spans="1:4" s="116" customFormat="1" x14ac:dyDescent="0.2">
      <c r="A4651" s="107">
        <v>413000</v>
      </c>
      <c r="B4651" s="112" t="s">
        <v>206</v>
      </c>
      <c r="C4651" s="106">
        <f t="shared" ref="C4651" si="1285">C4652</f>
        <v>50000</v>
      </c>
      <c r="D4651" s="106">
        <f t="shared" ref="D4651" si="1286">D4652</f>
        <v>0</v>
      </c>
    </row>
    <row r="4652" spans="1:4" s="91" customFormat="1" ht="40.5" x14ac:dyDescent="0.2">
      <c r="A4652" s="109">
        <v>413800</v>
      </c>
      <c r="B4652" s="110" t="s">
        <v>144</v>
      </c>
      <c r="C4652" s="119">
        <v>50000</v>
      </c>
      <c r="D4652" s="119">
        <v>0</v>
      </c>
    </row>
    <row r="4653" spans="1:4" s="116" customFormat="1" x14ac:dyDescent="0.2">
      <c r="A4653" s="107">
        <v>415000</v>
      </c>
      <c r="B4653" s="112" t="s">
        <v>50</v>
      </c>
      <c r="C4653" s="106">
        <f>C4654+0</f>
        <v>40000</v>
      </c>
      <c r="D4653" s="106">
        <f>D4654+0</f>
        <v>0</v>
      </c>
    </row>
    <row r="4654" spans="1:4" s="91" customFormat="1" x14ac:dyDescent="0.2">
      <c r="A4654" s="109">
        <v>415200</v>
      </c>
      <c r="B4654" s="110" t="s">
        <v>259</v>
      </c>
      <c r="C4654" s="119">
        <v>40000</v>
      </c>
      <c r="D4654" s="119">
        <v>0</v>
      </c>
    </row>
    <row r="4655" spans="1:4" s="116" customFormat="1" x14ac:dyDescent="0.2">
      <c r="A4655" s="107">
        <v>480000</v>
      </c>
      <c r="B4655" s="112" t="s">
        <v>147</v>
      </c>
      <c r="C4655" s="106">
        <f>C4656+0</f>
        <v>5480000</v>
      </c>
      <c r="D4655" s="106">
        <f>D4656+0</f>
        <v>0</v>
      </c>
    </row>
    <row r="4656" spans="1:4" s="147" customFormat="1" x14ac:dyDescent="0.2">
      <c r="A4656" s="107">
        <v>488000</v>
      </c>
      <c r="B4656" s="112" t="s">
        <v>103</v>
      </c>
      <c r="C4656" s="106">
        <f t="shared" ref="C4656" si="1287">SUM(C4657:C4657)</f>
        <v>5480000</v>
      </c>
      <c r="D4656" s="106">
        <f t="shared" ref="D4656" si="1288">SUM(D4657:D4657)</f>
        <v>0</v>
      </c>
    </row>
    <row r="4657" spans="1:4" s="91" customFormat="1" x14ac:dyDescent="0.2">
      <c r="A4657" s="109">
        <v>488100</v>
      </c>
      <c r="B4657" s="110" t="s">
        <v>723</v>
      </c>
      <c r="C4657" s="119">
        <v>5480000</v>
      </c>
      <c r="D4657" s="119">
        <v>0</v>
      </c>
    </row>
    <row r="4658" spans="1:4" s="91" customFormat="1" x14ac:dyDescent="0.2">
      <c r="A4658" s="107">
        <v>510000</v>
      </c>
      <c r="B4658" s="112" t="s">
        <v>151</v>
      </c>
      <c r="C4658" s="106">
        <f>C4659+C4661</f>
        <v>20200</v>
      </c>
      <c r="D4658" s="106">
        <f>D4659+D4661</f>
        <v>0</v>
      </c>
    </row>
    <row r="4659" spans="1:4" s="91" customFormat="1" x14ac:dyDescent="0.2">
      <c r="A4659" s="107">
        <v>511000</v>
      </c>
      <c r="B4659" s="112" t="s">
        <v>152</v>
      </c>
      <c r="C4659" s="106">
        <f>SUM(C4660:C4660)</f>
        <v>14200</v>
      </c>
      <c r="D4659" s="106">
        <f>SUM(D4660:D4660)</f>
        <v>0</v>
      </c>
    </row>
    <row r="4660" spans="1:4" s="91" customFormat="1" x14ac:dyDescent="0.2">
      <c r="A4660" s="109">
        <v>511300</v>
      </c>
      <c r="B4660" s="110" t="s">
        <v>155</v>
      </c>
      <c r="C4660" s="119">
        <v>14200</v>
      </c>
      <c r="D4660" s="119">
        <v>0</v>
      </c>
    </row>
    <row r="4661" spans="1:4" s="91" customFormat="1" ht="40.5" x14ac:dyDescent="0.2">
      <c r="A4661" s="107">
        <v>516000</v>
      </c>
      <c r="B4661" s="112" t="s">
        <v>162</v>
      </c>
      <c r="C4661" s="106">
        <f t="shared" ref="C4661" si="1289">C4662</f>
        <v>6000</v>
      </c>
      <c r="D4661" s="106">
        <f t="shared" ref="D4661" si="1290">D4662</f>
        <v>0</v>
      </c>
    </row>
    <row r="4662" spans="1:4" s="91" customFormat="1" x14ac:dyDescent="0.2">
      <c r="A4662" s="109">
        <v>516100</v>
      </c>
      <c r="B4662" s="110" t="s">
        <v>162</v>
      </c>
      <c r="C4662" s="119">
        <v>6000</v>
      </c>
      <c r="D4662" s="119">
        <v>0</v>
      </c>
    </row>
    <row r="4663" spans="1:4" s="116" customFormat="1" x14ac:dyDescent="0.2">
      <c r="A4663" s="107">
        <v>630000</v>
      </c>
      <c r="B4663" s="112" t="s">
        <v>190</v>
      </c>
      <c r="C4663" s="106">
        <f>C4664+C4666</f>
        <v>34500</v>
      </c>
      <c r="D4663" s="106">
        <f>D4664+D4666</f>
        <v>0</v>
      </c>
    </row>
    <row r="4664" spans="1:4" s="116" customFormat="1" x14ac:dyDescent="0.2">
      <c r="A4664" s="107">
        <v>631000</v>
      </c>
      <c r="B4664" s="112" t="s">
        <v>125</v>
      </c>
      <c r="C4664" s="106">
        <f>0+0+C4665</f>
        <v>2499.9999999999995</v>
      </c>
      <c r="D4664" s="106">
        <f>0+0+D4665</f>
        <v>0</v>
      </c>
    </row>
    <row r="4665" spans="1:4" s="91" customFormat="1" x14ac:dyDescent="0.2">
      <c r="A4665" s="117">
        <v>631300</v>
      </c>
      <c r="B4665" s="110" t="s">
        <v>194</v>
      </c>
      <c r="C4665" s="119">
        <v>2499.9999999999995</v>
      </c>
      <c r="D4665" s="119">
        <v>0</v>
      </c>
    </row>
    <row r="4666" spans="1:4" s="116" customFormat="1" ht="40.5" x14ac:dyDescent="0.2">
      <c r="A4666" s="107">
        <v>638000</v>
      </c>
      <c r="B4666" s="112" t="s">
        <v>126</v>
      </c>
      <c r="C4666" s="106">
        <f t="shared" ref="C4666" si="1291">C4667</f>
        <v>32000</v>
      </c>
      <c r="D4666" s="106">
        <f t="shared" ref="D4666" si="1292">D4667</f>
        <v>0</v>
      </c>
    </row>
    <row r="4667" spans="1:4" s="91" customFormat="1" x14ac:dyDescent="0.2">
      <c r="A4667" s="109">
        <v>638100</v>
      </c>
      <c r="B4667" s="110" t="s">
        <v>195</v>
      </c>
      <c r="C4667" s="119">
        <v>32000</v>
      </c>
      <c r="D4667" s="119">
        <v>0</v>
      </c>
    </row>
    <row r="4668" spans="1:4" s="91" customFormat="1" x14ac:dyDescent="0.2">
      <c r="A4668" s="150"/>
      <c r="B4668" s="144" t="s">
        <v>229</v>
      </c>
      <c r="C4668" s="148">
        <f>C4632+C4655+C4658+C4663</f>
        <v>10104600</v>
      </c>
      <c r="D4668" s="148">
        <f>D4632+D4655+D4658+D4663</f>
        <v>0</v>
      </c>
    </row>
    <row r="4669" spans="1:4" s="91" customFormat="1" x14ac:dyDescent="0.2">
      <c r="A4669" s="127"/>
      <c r="B4669" s="105"/>
      <c r="C4669" s="128"/>
      <c r="D4669" s="128"/>
    </row>
    <row r="4670" spans="1:4" s="91" customFormat="1" x14ac:dyDescent="0.2">
      <c r="A4670" s="104"/>
      <c r="B4670" s="105"/>
      <c r="C4670" s="111"/>
      <c r="D4670" s="111"/>
    </row>
    <row r="4671" spans="1:4" s="91" customFormat="1" x14ac:dyDescent="0.2">
      <c r="A4671" s="109" t="s">
        <v>724</v>
      </c>
      <c r="B4671" s="112"/>
      <c r="C4671" s="111"/>
      <c r="D4671" s="111"/>
    </row>
    <row r="4672" spans="1:4" s="91" customFormat="1" x14ac:dyDescent="0.2">
      <c r="A4672" s="109" t="s">
        <v>255</v>
      </c>
      <c r="B4672" s="112"/>
      <c r="C4672" s="111"/>
      <c r="D4672" s="111"/>
    </row>
    <row r="4673" spans="1:4" s="91" customFormat="1" x14ac:dyDescent="0.2">
      <c r="A4673" s="109" t="s">
        <v>394</v>
      </c>
      <c r="B4673" s="112"/>
      <c r="C4673" s="111"/>
      <c r="D4673" s="111"/>
    </row>
    <row r="4674" spans="1:4" s="91" customFormat="1" x14ac:dyDescent="0.2">
      <c r="A4674" s="109" t="s">
        <v>525</v>
      </c>
      <c r="B4674" s="112"/>
      <c r="C4674" s="111"/>
      <c r="D4674" s="111"/>
    </row>
    <row r="4675" spans="1:4" s="91" customFormat="1" x14ac:dyDescent="0.2">
      <c r="A4675" s="109"/>
      <c r="B4675" s="112"/>
      <c r="C4675" s="111"/>
      <c r="D4675" s="111"/>
    </row>
    <row r="4676" spans="1:4" s="116" customFormat="1" x14ac:dyDescent="0.2">
      <c r="A4676" s="107">
        <v>410000</v>
      </c>
      <c r="B4676" s="108" t="s">
        <v>87</v>
      </c>
      <c r="C4676" s="106">
        <f t="shared" ref="C4676" si="1293">C4677+C4682+C4695</f>
        <v>4558400</v>
      </c>
      <c r="D4676" s="106">
        <f t="shared" ref="D4676" si="1294">D4677+D4682+D4695</f>
        <v>38300</v>
      </c>
    </row>
    <row r="4677" spans="1:4" s="116" customFormat="1" x14ac:dyDescent="0.2">
      <c r="A4677" s="107">
        <v>411000</v>
      </c>
      <c r="B4677" s="108" t="s">
        <v>200</v>
      </c>
      <c r="C4677" s="106">
        <f t="shared" ref="C4677" si="1295">SUM(C4678:C4681)</f>
        <v>4300000</v>
      </c>
      <c r="D4677" s="106">
        <f t="shared" ref="D4677" si="1296">SUM(D4678:D4681)</f>
        <v>0</v>
      </c>
    </row>
    <row r="4678" spans="1:4" s="91" customFormat="1" x14ac:dyDescent="0.2">
      <c r="A4678" s="109">
        <v>411100</v>
      </c>
      <c r="B4678" s="110" t="s">
        <v>88</v>
      </c>
      <c r="C4678" s="119">
        <v>3700000</v>
      </c>
      <c r="D4678" s="119">
        <v>0</v>
      </c>
    </row>
    <row r="4679" spans="1:4" s="91" customFormat="1" ht="40.5" x14ac:dyDescent="0.2">
      <c r="A4679" s="109">
        <v>411200</v>
      </c>
      <c r="B4679" s="110" t="s">
        <v>213</v>
      </c>
      <c r="C4679" s="119">
        <v>460000</v>
      </c>
      <c r="D4679" s="119">
        <v>0</v>
      </c>
    </row>
    <row r="4680" spans="1:4" s="91" customFormat="1" ht="40.5" x14ac:dyDescent="0.2">
      <c r="A4680" s="109">
        <v>411300</v>
      </c>
      <c r="B4680" s="110" t="s">
        <v>89</v>
      </c>
      <c r="C4680" s="119">
        <v>96000</v>
      </c>
      <c r="D4680" s="119">
        <v>0</v>
      </c>
    </row>
    <row r="4681" spans="1:4" s="91" customFormat="1" x14ac:dyDescent="0.2">
      <c r="A4681" s="109">
        <v>411400</v>
      </c>
      <c r="B4681" s="110" t="s">
        <v>90</v>
      </c>
      <c r="C4681" s="119">
        <v>44000</v>
      </c>
      <c r="D4681" s="119">
        <v>0</v>
      </c>
    </row>
    <row r="4682" spans="1:4" s="116" customFormat="1" x14ac:dyDescent="0.2">
      <c r="A4682" s="107">
        <v>412000</v>
      </c>
      <c r="B4682" s="112" t="s">
        <v>205</v>
      </c>
      <c r="C4682" s="106">
        <f t="shared" ref="C4682" si="1297">SUM(C4683:C4694)</f>
        <v>254900</v>
      </c>
      <c r="D4682" s="106">
        <f t="shared" ref="D4682" si="1298">SUM(D4683:D4694)</f>
        <v>38300</v>
      </c>
    </row>
    <row r="4683" spans="1:4" s="91" customFormat="1" x14ac:dyDescent="0.2">
      <c r="A4683" s="109">
        <v>412100</v>
      </c>
      <c r="B4683" s="110" t="s">
        <v>91</v>
      </c>
      <c r="C4683" s="119">
        <v>1000</v>
      </c>
      <c r="D4683" s="119">
        <v>0</v>
      </c>
    </row>
    <row r="4684" spans="1:4" s="91" customFormat="1" ht="40.5" x14ac:dyDescent="0.2">
      <c r="A4684" s="109">
        <v>412200</v>
      </c>
      <c r="B4684" s="110" t="s">
        <v>214</v>
      </c>
      <c r="C4684" s="119">
        <v>61700</v>
      </c>
      <c r="D4684" s="119">
        <v>0</v>
      </c>
    </row>
    <row r="4685" spans="1:4" s="91" customFormat="1" x14ac:dyDescent="0.2">
      <c r="A4685" s="109">
        <v>412300</v>
      </c>
      <c r="B4685" s="110" t="s">
        <v>92</v>
      </c>
      <c r="C4685" s="119">
        <v>36100</v>
      </c>
      <c r="D4685" s="119">
        <v>0</v>
      </c>
    </row>
    <row r="4686" spans="1:4" s="91" customFormat="1" x14ac:dyDescent="0.2">
      <c r="A4686" s="109">
        <v>412500</v>
      </c>
      <c r="B4686" s="110" t="s">
        <v>94</v>
      </c>
      <c r="C4686" s="119">
        <v>11000</v>
      </c>
      <c r="D4686" s="119">
        <v>0</v>
      </c>
    </row>
    <row r="4687" spans="1:4" s="91" customFormat="1" x14ac:dyDescent="0.2">
      <c r="A4687" s="109">
        <v>412600</v>
      </c>
      <c r="B4687" s="110" t="s">
        <v>215</v>
      </c>
      <c r="C4687" s="119">
        <v>43800</v>
      </c>
      <c r="D4687" s="111">
        <v>6800</v>
      </c>
    </row>
    <row r="4688" spans="1:4" s="91" customFormat="1" x14ac:dyDescent="0.2">
      <c r="A4688" s="109">
        <v>412700</v>
      </c>
      <c r="B4688" s="110" t="s">
        <v>202</v>
      </c>
      <c r="C4688" s="119">
        <v>59600</v>
      </c>
      <c r="D4688" s="111">
        <v>4000</v>
      </c>
    </row>
    <row r="4689" spans="1:4" s="91" customFormat="1" x14ac:dyDescent="0.2">
      <c r="A4689" s="109">
        <v>412900</v>
      </c>
      <c r="B4689" s="110" t="s">
        <v>526</v>
      </c>
      <c r="C4689" s="119">
        <v>9100</v>
      </c>
      <c r="D4689" s="119">
        <v>0</v>
      </c>
    </row>
    <row r="4690" spans="1:4" s="91" customFormat="1" x14ac:dyDescent="0.2">
      <c r="A4690" s="109">
        <v>412900</v>
      </c>
      <c r="B4690" s="110" t="s">
        <v>294</v>
      </c>
      <c r="C4690" s="119">
        <v>15000</v>
      </c>
      <c r="D4690" s="119">
        <v>0</v>
      </c>
    </row>
    <row r="4691" spans="1:4" s="91" customFormat="1" x14ac:dyDescent="0.2">
      <c r="A4691" s="109">
        <v>412900</v>
      </c>
      <c r="B4691" s="110" t="s">
        <v>311</v>
      </c>
      <c r="C4691" s="119">
        <v>6900</v>
      </c>
      <c r="D4691" s="119">
        <v>0</v>
      </c>
    </row>
    <row r="4692" spans="1:4" s="91" customFormat="1" ht="40.5" x14ac:dyDescent="0.2">
      <c r="A4692" s="109">
        <v>412900</v>
      </c>
      <c r="B4692" s="114" t="s">
        <v>312</v>
      </c>
      <c r="C4692" s="119">
        <v>1700</v>
      </c>
      <c r="D4692" s="119">
        <v>0</v>
      </c>
    </row>
    <row r="4693" spans="1:4" s="91" customFormat="1" ht="40.5" x14ac:dyDescent="0.2">
      <c r="A4693" s="109">
        <v>412900</v>
      </c>
      <c r="B4693" s="110" t="s">
        <v>313</v>
      </c>
      <c r="C4693" s="119">
        <v>8000.0000000000009</v>
      </c>
      <c r="D4693" s="119">
        <v>0</v>
      </c>
    </row>
    <row r="4694" spans="1:4" s="91" customFormat="1" x14ac:dyDescent="0.2">
      <c r="A4694" s="109">
        <v>412900</v>
      </c>
      <c r="B4694" s="110" t="s">
        <v>296</v>
      </c>
      <c r="C4694" s="119">
        <v>1000</v>
      </c>
      <c r="D4694" s="111">
        <v>27500</v>
      </c>
    </row>
    <row r="4695" spans="1:4" s="116" customFormat="1" ht="40.5" x14ac:dyDescent="0.2">
      <c r="A4695" s="107">
        <v>418000</v>
      </c>
      <c r="B4695" s="112" t="s">
        <v>209</v>
      </c>
      <c r="C4695" s="106">
        <f t="shared" ref="C4695" si="1299">C4696</f>
        <v>3499.9999999999995</v>
      </c>
      <c r="D4695" s="106">
        <f t="shared" ref="D4695" si="1300">D4696</f>
        <v>0</v>
      </c>
    </row>
    <row r="4696" spans="1:4" s="91" customFormat="1" x14ac:dyDescent="0.2">
      <c r="A4696" s="109">
        <v>418400</v>
      </c>
      <c r="B4696" s="110" t="s">
        <v>146</v>
      </c>
      <c r="C4696" s="119">
        <v>3499.9999999999995</v>
      </c>
      <c r="D4696" s="119">
        <v>0</v>
      </c>
    </row>
    <row r="4697" spans="1:4" s="116" customFormat="1" x14ac:dyDescent="0.2">
      <c r="A4697" s="107">
        <v>480000</v>
      </c>
      <c r="B4697" s="112" t="s">
        <v>147</v>
      </c>
      <c r="C4697" s="106">
        <f t="shared" ref="C4697" si="1301">C4698</f>
        <v>18000</v>
      </c>
      <c r="D4697" s="106">
        <f t="shared" ref="D4697" si="1302">D4698</f>
        <v>0</v>
      </c>
    </row>
    <row r="4698" spans="1:4" s="116" customFormat="1" x14ac:dyDescent="0.2">
      <c r="A4698" s="107">
        <v>487000</v>
      </c>
      <c r="B4698" s="112" t="s">
        <v>199</v>
      </c>
      <c r="C4698" s="106">
        <f>C4699+0</f>
        <v>18000</v>
      </c>
      <c r="D4698" s="106">
        <f>D4699+0</f>
        <v>0</v>
      </c>
    </row>
    <row r="4699" spans="1:4" s="91" customFormat="1" x14ac:dyDescent="0.2">
      <c r="A4699" s="109">
        <v>487100</v>
      </c>
      <c r="B4699" s="110" t="s">
        <v>458</v>
      </c>
      <c r="C4699" s="119">
        <v>18000</v>
      </c>
      <c r="D4699" s="119">
        <v>0</v>
      </c>
    </row>
    <row r="4700" spans="1:4" s="116" customFormat="1" x14ac:dyDescent="0.2">
      <c r="A4700" s="107">
        <v>510000</v>
      </c>
      <c r="B4700" s="112" t="s">
        <v>151</v>
      </c>
      <c r="C4700" s="106">
        <f>C4701+C4704+0</f>
        <v>33500</v>
      </c>
      <c r="D4700" s="106">
        <f>D4701+D4704+0</f>
        <v>30000</v>
      </c>
    </row>
    <row r="4701" spans="1:4" s="116" customFormat="1" x14ac:dyDescent="0.2">
      <c r="A4701" s="107">
        <v>511000</v>
      </c>
      <c r="B4701" s="112" t="s">
        <v>152</v>
      </c>
      <c r="C4701" s="106">
        <f>SUM(C4702:C4703)</f>
        <v>27000</v>
      </c>
      <c r="D4701" s="106">
        <f>SUM(D4702:D4703)</f>
        <v>30000</v>
      </c>
    </row>
    <row r="4702" spans="1:4" s="91" customFormat="1" ht="40.5" x14ac:dyDescent="0.2">
      <c r="A4702" s="117">
        <v>511200</v>
      </c>
      <c r="B4702" s="110" t="s">
        <v>154</v>
      </c>
      <c r="C4702" s="119">
        <v>0</v>
      </c>
      <c r="D4702" s="111">
        <v>30000</v>
      </c>
    </row>
    <row r="4703" spans="1:4" s="91" customFormat="1" x14ac:dyDescent="0.2">
      <c r="A4703" s="109">
        <v>511300</v>
      </c>
      <c r="B4703" s="110" t="s">
        <v>155</v>
      </c>
      <c r="C4703" s="119">
        <v>27000</v>
      </c>
      <c r="D4703" s="119">
        <v>0</v>
      </c>
    </row>
    <row r="4704" spans="1:4" s="116" customFormat="1" ht="40.5" x14ac:dyDescent="0.2">
      <c r="A4704" s="107">
        <v>516000</v>
      </c>
      <c r="B4704" s="112" t="s">
        <v>162</v>
      </c>
      <c r="C4704" s="106">
        <f t="shared" ref="C4704" si="1303">C4705</f>
        <v>6500</v>
      </c>
      <c r="D4704" s="106">
        <f t="shared" ref="D4704" si="1304">D4705</f>
        <v>0</v>
      </c>
    </row>
    <row r="4705" spans="1:4" s="91" customFormat="1" x14ac:dyDescent="0.2">
      <c r="A4705" s="109">
        <v>516100</v>
      </c>
      <c r="B4705" s="110" t="s">
        <v>162</v>
      </c>
      <c r="C4705" s="119">
        <v>6500</v>
      </c>
      <c r="D4705" s="119">
        <v>0</v>
      </c>
    </row>
    <row r="4706" spans="1:4" s="116" customFormat="1" x14ac:dyDescent="0.2">
      <c r="A4706" s="107">
        <v>630000</v>
      </c>
      <c r="B4706" s="112" t="s">
        <v>190</v>
      </c>
      <c r="C4706" s="106">
        <f>C4707+C4709</f>
        <v>65200</v>
      </c>
      <c r="D4706" s="106">
        <f>D4707+D4709</f>
        <v>0</v>
      </c>
    </row>
    <row r="4707" spans="1:4" s="116" customFormat="1" x14ac:dyDescent="0.2">
      <c r="A4707" s="107">
        <v>631000</v>
      </c>
      <c r="B4707" s="112" t="s">
        <v>125</v>
      </c>
      <c r="C4707" s="106">
        <f>0+C4708</f>
        <v>2600</v>
      </c>
      <c r="D4707" s="106">
        <f>0+D4708</f>
        <v>0</v>
      </c>
    </row>
    <row r="4708" spans="1:4" s="91" customFormat="1" x14ac:dyDescent="0.2">
      <c r="A4708" s="117">
        <v>631300</v>
      </c>
      <c r="B4708" s="110" t="s">
        <v>194</v>
      </c>
      <c r="C4708" s="119">
        <v>2600</v>
      </c>
      <c r="D4708" s="119">
        <v>0</v>
      </c>
    </row>
    <row r="4709" spans="1:4" s="116" customFormat="1" ht="40.5" x14ac:dyDescent="0.2">
      <c r="A4709" s="107">
        <v>638000</v>
      </c>
      <c r="B4709" s="112" t="s">
        <v>126</v>
      </c>
      <c r="C4709" s="106">
        <f t="shared" ref="C4709" si="1305">C4710</f>
        <v>62600</v>
      </c>
      <c r="D4709" s="106">
        <f t="shared" ref="D4709" si="1306">D4710</f>
        <v>0</v>
      </c>
    </row>
    <row r="4710" spans="1:4" s="91" customFormat="1" x14ac:dyDescent="0.2">
      <c r="A4710" s="109">
        <v>638100</v>
      </c>
      <c r="B4710" s="110" t="s">
        <v>195</v>
      </c>
      <c r="C4710" s="119">
        <v>62600</v>
      </c>
      <c r="D4710" s="119">
        <v>0</v>
      </c>
    </row>
    <row r="4711" spans="1:4" s="91" customFormat="1" x14ac:dyDescent="0.2">
      <c r="A4711" s="150"/>
      <c r="B4711" s="144" t="s">
        <v>229</v>
      </c>
      <c r="C4711" s="148">
        <f>C4676+C4700+C4706+C4697</f>
        <v>4675100</v>
      </c>
      <c r="D4711" s="148">
        <f>D4676+D4700+D4706+D4697</f>
        <v>68300</v>
      </c>
    </row>
    <row r="4712" spans="1:4" s="91" customFormat="1" x14ac:dyDescent="0.2">
      <c r="A4712" s="127"/>
      <c r="B4712" s="105"/>
      <c r="C4712" s="111"/>
      <c r="D4712" s="111"/>
    </row>
    <row r="4713" spans="1:4" s="91" customFormat="1" x14ac:dyDescent="0.2">
      <c r="A4713" s="104"/>
      <c r="B4713" s="105"/>
      <c r="C4713" s="111"/>
      <c r="D4713" s="111"/>
    </row>
    <row r="4714" spans="1:4" s="91" customFormat="1" x14ac:dyDescent="0.2">
      <c r="A4714" s="109" t="s">
        <v>725</v>
      </c>
      <c r="B4714" s="112"/>
      <c r="C4714" s="111"/>
      <c r="D4714" s="111"/>
    </row>
    <row r="4715" spans="1:4" s="91" customFormat="1" x14ac:dyDescent="0.2">
      <c r="A4715" s="109" t="s">
        <v>256</v>
      </c>
      <c r="B4715" s="112"/>
      <c r="C4715" s="111"/>
      <c r="D4715" s="111"/>
    </row>
    <row r="4716" spans="1:4" s="91" customFormat="1" x14ac:dyDescent="0.2">
      <c r="A4716" s="109" t="s">
        <v>329</v>
      </c>
      <c r="B4716" s="112"/>
      <c r="C4716" s="111"/>
      <c r="D4716" s="111"/>
    </row>
    <row r="4717" spans="1:4" s="91" customFormat="1" x14ac:dyDescent="0.2">
      <c r="A4717" s="109" t="s">
        <v>525</v>
      </c>
      <c r="B4717" s="112"/>
      <c r="C4717" s="111"/>
      <c r="D4717" s="111"/>
    </row>
    <row r="4718" spans="1:4" s="91" customFormat="1" x14ac:dyDescent="0.2">
      <c r="A4718" s="127"/>
      <c r="B4718" s="140"/>
      <c r="C4718" s="128"/>
      <c r="D4718" s="128"/>
    </row>
    <row r="4719" spans="1:4" s="91" customFormat="1" x14ac:dyDescent="0.2">
      <c r="A4719" s="107">
        <v>410000</v>
      </c>
      <c r="B4719" s="108" t="s">
        <v>87</v>
      </c>
      <c r="C4719" s="106">
        <f>C4720+C4725+C4744+C4746+C4766+C4769</f>
        <v>29106700</v>
      </c>
      <c r="D4719" s="106">
        <f>D4720+D4725+D4744+D4746+D4766+D4769</f>
        <v>0</v>
      </c>
    </row>
    <row r="4720" spans="1:4" s="91" customFormat="1" x14ac:dyDescent="0.2">
      <c r="A4720" s="107">
        <v>411000</v>
      </c>
      <c r="B4720" s="108" t="s">
        <v>200</v>
      </c>
      <c r="C4720" s="106">
        <f t="shared" ref="C4720" si="1307">SUM(C4721:C4724)</f>
        <v>1745200</v>
      </c>
      <c r="D4720" s="106">
        <f t="shared" ref="D4720" si="1308">SUM(D4721:D4724)</f>
        <v>0</v>
      </c>
    </row>
    <row r="4721" spans="1:4" s="91" customFormat="1" x14ac:dyDescent="0.2">
      <c r="A4721" s="109">
        <v>411100</v>
      </c>
      <c r="B4721" s="110" t="s">
        <v>88</v>
      </c>
      <c r="C4721" s="119">
        <v>1620000</v>
      </c>
      <c r="D4721" s="119">
        <v>0</v>
      </c>
    </row>
    <row r="4722" spans="1:4" s="91" customFormat="1" ht="40.5" x14ac:dyDescent="0.2">
      <c r="A4722" s="109">
        <v>411200</v>
      </c>
      <c r="B4722" s="110" t="s">
        <v>213</v>
      </c>
      <c r="C4722" s="119">
        <v>68200</v>
      </c>
      <c r="D4722" s="119">
        <v>0</v>
      </c>
    </row>
    <row r="4723" spans="1:4" s="91" customFormat="1" ht="40.5" x14ac:dyDescent="0.2">
      <c r="A4723" s="109">
        <v>411300</v>
      </c>
      <c r="B4723" s="110" t="s">
        <v>89</v>
      </c>
      <c r="C4723" s="119">
        <v>40000</v>
      </c>
      <c r="D4723" s="119">
        <v>0</v>
      </c>
    </row>
    <row r="4724" spans="1:4" s="91" customFormat="1" x14ac:dyDescent="0.2">
      <c r="A4724" s="109">
        <v>411400</v>
      </c>
      <c r="B4724" s="110" t="s">
        <v>90</v>
      </c>
      <c r="C4724" s="119">
        <v>17000</v>
      </c>
      <c r="D4724" s="119">
        <v>0</v>
      </c>
    </row>
    <row r="4725" spans="1:4" s="91" customFormat="1" x14ac:dyDescent="0.2">
      <c r="A4725" s="107">
        <v>412000</v>
      </c>
      <c r="B4725" s="112" t="s">
        <v>205</v>
      </c>
      <c r="C4725" s="106">
        <f t="shared" ref="C4725" si="1309">SUM(C4726:C4743)</f>
        <v>545300</v>
      </c>
      <c r="D4725" s="106">
        <f t="shared" ref="D4725" si="1310">SUM(D4726:D4743)</f>
        <v>0</v>
      </c>
    </row>
    <row r="4726" spans="1:4" s="91" customFormat="1" ht="40.5" x14ac:dyDescent="0.2">
      <c r="A4726" s="109">
        <v>412200</v>
      </c>
      <c r="B4726" s="110" t="s">
        <v>214</v>
      </c>
      <c r="C4726" s="119">
        <v>23000</v>
      </c>
      <c r="D4726" s="119">
        <v>0</v>
      </c>
    </row>
    <row r="4727" spans="1:4" s="91" customFormat="1" x14ac:dyDescent="0.2">
      <c r="A4727" s="109">
        <v>412300</v>
      </c>
      <c r="B4727" s="110" t="s">
        <v>92</v>
      </c>
      <c r="C4727" s="119">
        <v>20000</v>
      </c>
      <c r="D4727" s="119">
        <v>0</v>
      </c>
    </row>
    <row r="4728" spans="1:4" s="91" customFormat="1" x14ac:dyDescent="0.2">
      <c r="A4728" s="109">
        <v>412500</v>
      </c>
      <c r="B4728" s="110" t="s">
        <v>94</v>
      </c>
      <c r="C4728" s="119">
        <v>15000</v>
      </c>
      <c r="D4728" s="119">
        <v>0</v>
      </c>
    </row>
    <row r="4729" spans="1:4" s="91" customFormat="1" x14ac:dyDescent="0.2">
      <c r="A4729" s="109">
        <v>412600</v>
      </c>
      <c r="B4729" s="110" t="s">
        <v>215</v>
      </c>
      <c r="C4729" s="119">
        <v>55000</v>
      </c>
      <c r="D4729" s="119">
        <v>0</v>
      </c>
    </row>
    <row r="4730" spans="1:4" s="91" customFormat="1" x14ac:dyDescent="0.2">
      <c r="A4730" s="109">
        <v>412700</v>
      </c>
      <c r="B4730" s="110" t="s">
        <v>202</v>
      </c>
      <c r="C4730" s="119">
        <v>85000</v>
      </c>
      <c r="D4730" s="119">
        <v>0</v>
      </c>
    </row>
    <row r="4731" spans="1:4" s="91" customFormat="1" ht="40.5" x14ac:dyDescent="0.2">
      <c r="A4731" s="109">
        <v>412700</v>
      </c>
      <c r="B4731" s="110" t="s">
        <v>726</v>
      </c>
      <c r="C4731" s="119">
        <v>10000</v>
      </c>
      <c r="D4731" s="119">
        <v>0</v>
      </c>
    </row>
    <row r="4732" spans="1:4" s="91" customFormat="1" ht="40.5" x14ac:dyDescent="0.2">
      <c r="A4732" s="109">
        <v>412700</v>
      </c>
      <c r="B4732" s="110" t="s">
        <v>459</v>
      </c>
      <c r="C4732" s="119">
        <v>5600</v>
      </c>
      <c r="D4732" s="119">
        <v>0</v>
      </c>
    </row>
    <row r="4733" spans="1:4" s="91" customFormat="1" x14ac:dyDescent="0.2">
      <c r="A4733" s="109">
        <v>412700</v>
      </c>
      <c r="B4733" s="110" t="s">
        <v>517</v>
      </c>
      <c r="C4733" s="119">
        <v>50000</v>
      </c>
      <c r="D4733" s="119">
        <v>0</v>
      </c>
    </row>
    <row r="4734" spans="1:4" s="91" customFormat="1" x14ac:dyDescent="0.2">
      <c r="A4734" s="109">
        <v>412900</v>
      </c>
      <c r="B4734" s="114" t="s">
        <v>526</v>
      </c>
      <c r="C4734" s="119">
        <v>500</v>
      </c>
      <c r="D4734" s="119">
        <v>0</v>
      </c>
    </row>
    <row r="4735" spans="1:4" s="91" customFormat="1" x14ac:dyDescent="0.2">
      <c r="A4735" s="109">
        <v>412900</v>
      </c>
      <c r="B4735" s="114" t="s">
        <v>294</v>
      </c>
      <c r="C4735" s="119">
        <v>170000</v>
      </c>
      <c r="D4735" s="119">
        <v>0</v>
      </c>
    </row>
    <row r="4736" spans="1:4" s="91" customFormat="1" x14ac:dyDescent="0.2">
      <c r="A4736" s="109">
        <v>412900</v>
      </c>
      <c r="B4736" s="114" t="s">
        <v>311</v>
      </c>
      <c r="C4736" s="119">
        <v>4000</v>
      </c>
      <c r="D4736" s="119">
        <v>0</v>
      </c>
    </row>
    <row r="4737" spans="1:4" s="91" customFormat="1" ht="40.5" x14ac:dyDescent="0.2">
      <c r="A4737" s="109">
        <v>412900</v>
      </c>
      <c r="B4737" s="114" t="s">
        <v>312</v>
      </c>
      <c r="C4737" s="119">
        <v>4000</v>
      </c>
      <c r="D4737" s="119">
        <v>0</v>
      </c>
    </row>
    <row r="4738" spans="1:4" s="91" customFormat="1" ht="40.5" x14ac:dyDescent="0.2">
      <c r="A4738" s="109">
        <v>412900</v>
      </c>
      <c r="B4738" s="114" t="s">
        <v>313</v>
      </c>
      <c r="C4738" s="119">
        <v>3200</v>
      </c>
      <c r="D4738" s="119">
        <v>0</v>
      </c>
    </row>
    <row r="4739" spans="1:4" s="91" customFormat="1" x14ac:dyDescent="0.2">
      <c r="A4739" s="109">
        <v>412900</v>
      </c>
      <c r="B4739" s="110" t="s">
        <v>296</v>
      </c>
      <c r="C4739" s="119">
        <v>2000</v>
      </c>
      <c r="D4739" s="119">
        <v>0</v>
      </c>
    </row>
    <row r="4740" spans="1:4" s="91" customFormat="1" x14ac:dyDescent="0.2">
      <c r="A4740" s="109">
        <v>412900</v>
      </c>
      <c r="B4740" s="110" t="s">
        <v>518</v>
      </c>
      <c r="C4740" s="119">
        <v>26000</v>
      </c>
      <c r="D4740" s="119">
        <v>0</v>
      </c>
    </row>
    <row r="4741" spans="1:4" s="91" customFormat="1" x14ac:dyDescent="0.2">
      <c r="A4741" s="109">
        <v>412900</v>
      </c>
      <c r="B4741" s="110" t="s">
        <v>460</v>
      </c>
      <c r="C4741" s="119">
        <v>22000</v>
      </c>
      <c r="D4741" s="119">
        <v>0</v>
      </c>
    </row>
    <row r="4742" spans="1:4" s="91" customFormat="1" ht="40.5" x14ac:dyDescent="0.2">
      <c r="A4742" s="109">
        <v>412900</v>
      </c>
      <c r="B4742" s="110" t="s">
        <v>290</v>
      </c>
      <c r="C4742" s="119">
        <v>44000.000000000015</v>
      </c>
      <c r="D4742" s="119">
        <v>0</v>
      </c>
    </row>
    <row r="4743" spans="1:4" s="91" customFormat="1" ht="40.5" x14ac:dyDescent="0.2">
      <c r="A4743" s="109">
        <v>412900</v>
      </c>
      <c r="B4743" s="110" t="s">
        <v>519</v>
      </c>
      <c r="C4743" s="119">
        <v>5999.9999999999964</v>
      </c>
      <c r="D4743" s="119">
        <v>0</v>
      </c>
    </row>
    <row r="4744" spans="1:4" s="91" customFormat="1" x14ac:dyDescent="0.2">
      <c r="A4744" s="107">
        <v>414000</v>
      </c>
      <c r="B4744" s="112" t="s">
        <v>104</v>
      </c>
      <c r="C4744" s="106">
        <f t="shared" ref="C4744" si="1311">SUM(C4745:C4745)</f>
        <v>2300000</v>
      </c>
      <c r="D4744" s="106">
        <f t="shared" ref="D4744" si="1312">SUM(D4745:D4745)</f>
        <v>0</v>
      </c>
    </row>
    <row r="4745" spans="1:4" s="91" customFormat="1" ht="40.5" x14ac:dyDescent="0.2">
      <c r="A4745" s="109">
        <v>414100</v>
      </c>
      <c r="B4745" s="110" t="s">
        <v>520</v>
      </c>
      <c r="C4745" s="119">
        <v>2300000</v>
      </c>
      <c r="D4745" s="119">
        <v>0</v>
      </c>
    </row>
    <row r="4746" spans="1:4" s="91" customFormat="1" x14ac:dyDescent="0.2">
      <c r="A4746" s="107">
        <v>415000</v>
      </c>
      <c r="B4746" s="112" t="s">
        <v>50</v>
      </c>
      <c r="C4746" s="106">
        <f>SUM(C4747:C4765)</f>
        <v>12103200</v>
      </c>
      <c r="D4746" s="106">
        <f>SUM(D4747:D4765)</f>
        <v>0</v>
      </c>
    </row>
    <row r="4747" spans="1:4" s="91" customFormat="1" ht="40.5" x14ac:dyDescent="0.2">
      <c r="A4747" s="109">
        <v>415200</v>
      </c>
      <c r="B4747" s="110" t="s">
        <v>461</v>
      </c>
      <c r="C4747" s="119">
        <v>61000</v>
      </c>
      <c r="D4747" s="119">
        <v>0</v>
      </c>
    </row>
    <row r="4748" spans="1:4" s="91" customFormat="1" ht="40.5" x14ac:dyDescent="0.2">
      <c r="A4748" s="109">
        <v>415200</v>
      </c>
      <c r="B4748" s="110" t="s">
        <v>462</v>
      </c>
      <c r="C4748" s="119">
        <v>13000</v>
      </c>
      <c r="D4748" s="119">
        <v>0</v>
      </c>
    </row>
    <row r="4749" spans="1:4" s="91" customFormat="1" ht="60.75" x14ac:dyDescent="0.2">
      <c r="A4749" s="109">
        <v>415200</v>
      </c>
      <c r="B4749" s="110" t="s">
        <v>463</v>
      </c>
      <c r="C4749" s="119">
        <v>350000</v>
      </c>
      <c r="D4749" s="119">
        <v>0</v>
      </c>
    </row>
    <row r="4750" spans="1:4" s="91" customFormat="1" ht="40.5" x14ac:dyDescent="0.2">
      <c r="A4750" s="109">
        <v>415200</v>
      </c>
      <c r="B4750" s="110" t="s">
        <v>464</v>
      </c>
      <c r="C4750" s="119">
        <v>35000</v>
      </c>
      <c r="D4750" s="119">
        <v>0</v>
      </c>
    </row>
    <row r="4751" spans="1:4" s="91" customFormat="1" ht="40.5" x14ac:dyDescent="0.2">
      <c r="A4751" s="109">
        <v>415200</v>
      </c>
      <c r="B4751" s="110" t="s">
        <v>727</v>
      </c>
      <c r="C4751" s="119">
        <v>40000</v>
      </c>
      <c r="D4751" s="119">
        <v>0</v>
      </c>
    </row>
    <row r="4752" spans="1:4" s="91" customFormat="1" ht="40.5" x14ac:dyDescent="0.2">
      <c r="A4752" s="109">
        <v>415200</v>
      </c>
      <c r="B4752" s="110" t="s">
        <v>728</v>
      </c>
      <c r="C4752" s="119">
        <v>50000</v>
      </c>
      <c r="D4752" s="119">
        <v>0</v>
      </c>
    </row>
    <row r="4753" spans="1:4" s="91" customFormat="1" x14ac:dyDescent="0.2">
      <c r="A4753" s="109">
        <v>415200</v>
      </c>
      <c r="B4753" s="110" t="s">
        <v>465</v>
      </c>
      <c r="C4753" s="119">
        <v>4580000</v>
      </c>
      <c r="D4753" s="119">
        <v>0</v>
      </c>
    </row>
    <row r="4754" spans="1:4" s="91" customFormat="1" x14ac:dyDescent="0.2">
      <c r="A4754" s="109">
        <v>415200</v>
      </c>
      <c r="B4754" s="110" t="s">
        <v>305</v>
      </c>
      <c r="C4754" s="119">
        <v>100000</v>
      </c>
      <c r="D4754" s="119">
        <v>0</v>
      </c>
    </row>
    <row r="4755" spans="1:4" s="91" customFormat="1" x14ac:dyDescent="0.2">
      <c r="A4755" s="109">
        <v>415200</v>
      </c>
      <c r="B4755" s="110" t="s">
        <v>275</v>
      </c>
      <c r="C4755" s="119">
        <v>43000</v>
      </c>
      <c r="D4755" s="119">
        <v>0</v>
      </c>
    </row>
    <row r="4756" spans="1:4" s="91" customFormat="1" x14ac:dyDescent="0.2">
      <c r="A4756" s="109">
        <v>415200</v>
      </c>
      <c r="B4756" s="110" t="s">
        <v>466</v>
      </c>
      <c r="C4756" s="119">
        <v>70000</v>
      </c>
      <c r="D4756" s="119">
        <v>0</v>
      </c>
    </row>
    <row r="4757" spans="1:4" s="91" customFormat="1" ht="40.5" x14ac:dyDescent="0.2">
      <c r="A4757" s="109">
        <v>415200</v>
      </c>
      <c r="B4757" s="110" t="s">
        <v>265</v>
      </c>
      <c r="C4757" s="119">
        <v>1355200</v>
      </c>
      <c r="D4757" s="119">
        <v>0</v>
      </c>
    </row>
    <row r="4758" spans="1:4" s="91" customFormat="1" ht="40.5" x14ac:dyDescent="0.2">
      <c r="A4758" s="109">
        <v>415200</v>
      </c>
      <c r="B4758" s="110" t="s">
        <v>521</v>
      </c>
      <c r="C4758" s="119">
        <v>50000</v>
      </c>
      <c r="D4758" s="119">
        <v>0</v>
      </c>
    </row>
    <row r="4759" spans="1:4" s="91" customFormat="1" x14ac:dyDescent="0.2">
      <c r="A4759" s="109">
        <v>415200</v>
      </c>
      <c r="B4759" s="110" t="s">
        <v>467</v>
      </c>
      <c r="C4759" s="119">
        <v>363000</v>
      </c>
      <c r="D4759" s="119">
        <v>0</v>
      </c>
    </row>
    <row r="4760" spans="1:4" s="91" customFormat="1" ht="40.5" x14ac:dyDescent="0.2">
      <c r="A4760" s="109">
        <v>415200</v>
      </c>
      <c r="B4760" s="110" t="s">
        <v>468</v>
      </c>
      <c r="C4760" s="119">
        <v>209000</v>
      </c>
      <c r="D4760" s="119">
        <v>0</v>
      </c>
    </row>
    <row r="4761" spans="1:4" s="91" customFormat="1" x14ac:dyDescent="0.2">
      <c r="A4761" s="109">
        <v>415200</v>
      </c>
      <c r="B4761" s="110" t="s">
        <v>306</v>
      </c>
      <c r="C4761" s="119">
        <v>4470000</v>
      </c>
      <c r="D4761" s="119">
        <v>0</v>
      </c>
    </row>
    <row r="4762" spans="1:4" s="91" customFormat="1" x14ac:dyDescent="0.2">
      <c r="A4762" s="109">
        <v>415200</v>
      </c>
      <c r="B4762" s="110" t="s">
        <v>729</v>
      </c>
      <c r="C4762" s="119">
        <v>202000</v>
      </c>
      <c r="D4762" s="119">
        <v>0</v>
      </c>
    </row>
    <row r="4763" spans="1:4" s="91" customFormat="1" x14ac:dyDescent="0.2">
      <c r="A4763" s="109">
        <v>415200</v>
      </c>
      <c r="B4763" s="110" t="s">
        <v>264</v>
      </c>
      <c r="C4763" s="119">
        <v>22000</v>
      </c>
      <c r="D4763" s="119">
        <v>0</v>
      </c>
    </row>
    <row r="4764" spans="1:4" s="91" customFormat="1" ht="40.5" x14ac:dyDescent="0.2">
      <c r="A4764" s="109">
        <v>415200</v>
      </c>
      <c r="B4764" s="110" t="s">
        <v>469</v>
      </c>
      <c r="C4764" s="119">
        <v>40000</v>
      </c>
      <c r="D4764" s="119">
        <v>0</v>
      </c>
    </row>
    <row r="4765" spans="1:4" s="91" customFormat="1" ht="40.5" x14ac:dyDescent="0.2">
      <c r="A4765" s="109">
        <v>415200</v>
      </c>
      <c r="B4765" s="110" t="s">
        <v>470</v>
      </c>
      <c r="C4765" s="119">
        <v>50000</v>
      </c>
      <c r="D4765" s="119">
        <v>0</v>
      </c>
    </row>
    <row r="4766" spans="1:4" s="91" customFormat="1" ht="40.5" x14ac:dyDescent="0.2">
      <c r="A4766" s="107">
        <v>416000</v>
      </c>
      <c r="B4766" s="112" t="s">
        <v>207</v>
      </c>
      <c r="C4766" s="106">
        <f t="shared" ref="C4766" si="1313">SUM(C4767:C4768)</f>
        <v>12410000</v>
      </c>
      <c r="D4766" s="106">
        <f t="shared" ref="D4766" si="1314">SUM(D4767:D4768)</f>
        <v>0</v>
      </c>
    </row>
    <row r="4767" spans="1:4" s="91" customFormat="1" x14ac:dyDescent="0.2">
      <c r="A4767" s="109">
        <v>416100</v>
      </c>
      <c r="B4767" s="110" t="s">
        <v>522</v>
      </c>
      <c r="C4767" s="119">
        <v>12070000</v>
      </c>
      <c r="D4767" s="119">
        <v>0</v>
      </c>
    </row>
    <row r="4768" spans="1:4" s="91" customFormat="1" x14ac:dyDescent="0.2">
      <c r="A4768" s="109">
        <v>416300</v>
      </c>
      <c r="B4768" s="110" t="s">
        <v>471</v>
      </c>
      <c r="C4768" s="119">
        <v>340000</v>
      </c>
      <c r="D4768" s="119">
        <v>0</v>
      </c>
    </row>
    <row r="4769" spans="1:4" s="116" customFormat="1" ht="40.5" x14ac:dyDescent="0.2">
      <c r="A4769" s="107">
        <v>418000</v>
      </c>
      <c r="B4769" s="112" t="s">
        <v>209</v>
      </c>
      <c r="C4769" s="106">
        <f t="shared" ref="C4769:D4769" si="1315">C4770</f>
        <v>3000</v>
      </c>
      <c r="D4769" s="106">
        <f t="shared" si="1315"/>
        <v>0</v>
      </c>
    </row>
    <row r="4770" spans="1:4" s="91" customFormat="1" x14ac:dyDescent="0.2">
      <c r="A4770" s="109">
        <v>418400</v>
      </c>
      <c r="B4770" s="110" t="s">
        <v>146</v>
      </c>
      <c r="C4770" s="119">
        <v>3000</v>
      </c>
      <c r="D4770" s="119">
        <v>0</v>
      </c>
    </row>
    <row r="4771" spans="1:4" s="91" customFormat="1" x14ac:dyDescent="0.2">
      <c r="A4771" s="107">
        <v>480000</v>
      </c>
      <c r="B4771" s="112" t="s">
        <v>147</v>
      </c>
      <c r="C4771" s="106">
        <f>C4772+C4776</f>
        <v>1778000</v>
      </c>
      <c r="D4771" s="106">
        <f>D4772+D4776</f>
        <v>0</v>
      </c>
    </row>
    <row r="4772" spans="1:4" s="91" customFormat="1" x14ac:dyDescent="0.2">
      <c r="A4772" s="107">
        <v>487000</v>
      </c>
      <c r="B4772" s="112" t="s">
        <v>199</v>
      </c>
      <c r="C4772" s="106">
        <f>SUM(C4773:C4775)</f>
        <v>1403000</v>
      </c>
      <c r="D4772" s="106">
        <f>SUM(D4773:D4775)</f>
        <v>0</v>
      </c>
    </row>
    <row r="4773" spans="1:4" s="91" customFormat="1" x14ac:dyDescent="0.2">
      <c r="A4773" s="109">
        <v>487300</v>
      </c>
      <c r="B4773" s="110" t="s">
        <v>472</v>
      </c>
      <c r="C4773" s="119">
        <v>43000</v>
      </c>
      <c r="D4773" s="119">
        <v>0</v>
      </c>
    </row>
    <row r="4774" spans="1:4" s="91" customFormat="1" ht="40.5" x14ac:dyDescent="0.2">
      <c r="A4774" s="109">
        <v>487300</v>
      </c>
      <c r="B4774" s="110" t="s">
        <v>473</v>
      </c>
      <c r="C4774" s="119">
        <v>460000.00000000012</v>
      </c>
      <c r="D4774" s="119">
        <v>0</v>
      </c>
    </row>
    <row r="4775" spans="1:4" s="91" customFormat="1" x14ac:dyDescent="0.2">
      <c r="A4775" s="117">
        <v>487400</v>
      </c>
      <c r="B4775" s="110" t="s">
        <v>730</v>
      </c>
      <c r="C4775" s="119">
        <v>900000</v>
      </c>
      <c r="D4775" s="119">
        <v>0</v>
      </c>
    </row>
    <row r="4776" spans="1:4" s="116" customFormat="1" x14ac:dyDescent="0.2">
      <c r="A4776" s="107">
        <v>488000</v>
      </c>
      <c r="B4776" s="112" t="s">
        <v>103</v>
      </c>
      <c r="C4776" s="106">
        <f t="shared" ref="C4776" si="1316">SUM(C4777:C4779)</f>
        <v>375000</v>
      </c>
      <c r="D4776" s="106">
        <f t="shared" ref="D4776" si="1317">SUM(D4777:D4779)</f>
        <v>0</v>
      </c>
    </row>
    <row r="4777" spans="1:4" s="91" customFormat="1" x14ac:dyDescent="0.2">
      <c r="A4777" s="109">
        <v>488100</v>
      </c>
      <c r="B4777" s="110" t="s">
        <v>291</v>
      </c>
      <c r="C4777" s="119">
        <v>250000</v>
      </c>
      <c r="D4777" s="119">
        <v>0</v>
      </c>
    </row>
    <row r="4778" spans="1:4" s="91" customFormat="1" x14ac:dyDescent="0.2">
      <c r="A4778" s="109">
        <v>488100</v>
      </c>
      <c r="B4778" s="110" t="s">
        <v>474</v>
      </c>
      <c r="C4778" s="119">
        <v>15000</v>
      </c>
      <c r="D4778" s="119">
        <v>0</v>
      </c>
    </row>
    <row r="4779" spans="1:4" s="91" customFormat="1" x14ac:dyDescent="0.2">
      <c r="A4779" s="109">
        <v>488100</v>
      </c>
      <c r="B4779" s="110" t="s">
        <v>292</v>
      </c>
      <c r="C4779" s="119">
        <v>110000</v>
      </c>
      <c r="D4779" s="119">
        <v>0</v>
      </c>
    </row>
    <row r="4780" spans="1:4" s="91" customFormat="1" x14ac:dyDescent="0.2">
      <c r="A4780" s="107">
        <v>510000</v>
      </c>
      <c r="B4780" s="112" t="s">
        <v>151</v>
      </c>
      <c r="C4780" s="106">
        <f>C4781+C4784+0</f>
        <v>11000</v>
      </c>
      <c r="D4780" s="106">
        <f>D4781+D4784+0</f>
        <v>0</v>
      </c>
    </row>
    <row r="4781" spans="1:4" s="91" customFormat="1" x14ac:dyDescent="0.2">
      <c r="A4781" s="107">
        <v>511000</v>
      </c>
      <c r="B4781" s="112" t="s">
        <v>152</v>
      </c>
      <c r="C4781" s="106">
        <f t="shared" ref="C4781" si="1318">SUM(C4782:C4783)</f>
        <v>7000</v>
      </c>
      <c r="D4781" s="106">
        <f t="shared" ref="D4781" si="1319">SUM(D4782:D4783)</f>
        <v>0</v>
      </c>
    </row>
    <row r="4782" spans="1:4" s="91" customFormat="1" x14ac:dyDescent="0.2">
      <c r="A4782" s="109">
        <v>511300</v>
      </c>
      <c r="B4782" s="110" t="s">
        <v>155</v>
      </c>
      <c r="C4782" s="119">
        <v>5000</v>
      </c>
      <c r="D4782" s="119">
        <v>0</v>
      </c>
    </row>
    <row r="4783" spans="1:4" s="91" customFormat="1" x14ac:dyDescent="0.2">
      <c r="A4783" s="109">
        <v>511700</v>
      </c>
      <c r="B4783" s="110" t="s">
        <v>158</v>
      </c>
      <c r="C4783" s="119">
        <v>2000</v>
      </c>
      <c r="D4783" s="119">
        <v>0</v>
      </c>
    </row>
    <row r="4784" spans="1:4" s="116" customFormat="1" ht="40.5" x14ac:dyDescent="0.2">
      <c r="A4784" s="107">
        <v>516000</v>
      </c>
      <c r="B4784" s="112" t="s">
        <v>162</v>
      </c>
      <c r="C4784" s="106">
        <f t="shared" ref="C4784" si="1320">C4785</f>
        <v>3999.9999999999995</v>
      </c>
      <c r="D4784" s="106">
        <f t="shared" ref="D4784" si="1321">D4785</f>
        <v>0</v>
      </c>
    </row>
    <row r="4785" spans="1:4" s="91" customFormat="1" x14ac:dyDescent="0.2">
      <c r="A4785" s="109">
        <v>516100</v>
      </c>
      <c r="B4785" s="110" t="s">
        <v>162</v>
      </c>
      <c r="C4785" s="119">
        <v>3999.9999999999995</v>
      </c>
      <c r="D4785" s="119">
        <v>0</v>
      </c>
    </row>
    <row r="4786" spans="1:4" s="116" customFormat="1" x14ac:dyDescent="0.2">
      <c r="A4786" s="107">
        <v>630000</v>
      </c>
      <c r="B4786" s="112" t="s">
        <v>190</v>
      </c>
      <c r="C4786" s="106">
        <f>0+C4787</f>
        <v>40000</v>
      </c>
      <c r="D4786" s="106">
        <f>0+D4787</f>
        <v>0</v>
      </c>
    </row>
    <row r="4787" spans="1:4" s="116" customFormat="1" ht="40.5" x14ac:dyDescent="0.2">
      <c r="A4787" s="107">
        <v>638000</v>
      </c>
      <c r="B4787" s="112" t="s">
        <v>126</v>
      </c>
      <c r="C4787" s="106">
        <f t="shared" ref="C4787" si="1322">C4788</f>
        <v>40000</v>
      </c>
      <c r="D4787" s="106">
        <f t="shared" ref="D4787" si="1323">D4788</f>
        <v>0</v>
      </c>
    </row>
    <row r="4788" spans="1:4" s="91" customFormat="1" x14ac:dyDescent="0.2">
      <c r="A4788" s="109">
        <v>638100</v>
      </c>
      <c r="B4788" s="110" t="s">
        <v>195</v>
      </c>
      <c r="C4788" s="119">
        <v>40000</v>
      </c>
      <c r="D4788" s="119">
        <v>0</v>
      </c>
    </row>
    <row r="4789" spans="1:4" s="91" customFormat="1" x14ac:dyDescent="0.2">
      <c r="A4789" s="150"/>
      <c r="B4789" s="144" t="s">
        <v>229</v>
      </c>
      <c r="C4789" s="148">
        <f>C4719+C4771+C4780+C4786</f>
        <v>30935700</v>
      </c>
      <c r="D4789" s="148">
        <f>D4719+D4771+D4780+D4786</f>
        <v>0</v>
      </c>
    </row>
    <row r="4790" spans="1:4" s="91" customFormat="1" x14ac:dyDescent="0.2">
      <c r="A4790" s="109"/>
      <c r="B4790" s="110"/>
      <c r="C4790" s="111"/>
      <c r="D4790" s="111"/>
    </row>
    <row r="4791" spans="1:4" s="91" customFormat="1" x14ac:dyDescent="0.2">
      <c r="A4791" s="109"/>
      <c r="B4791" s="110"/>
      <c r="C4791" s="111"/>
      <c r="D4791" s="111"/>
    </row>
    <row r="4792" spans="1:4" s="116" customFormat="1" x14ac:dyDescent="0.2">
      <c r="A4792" s="153" t="s">
        <v>1</v>
      </c>
      <c r="B4792" s="112" t="s">
        <v>276</v>
      </c>
      <c r="C4792" s="119"/>
      <c r="D4792" s="111"/>
    </row>
    <row r="4793" spans="1:4" s="91" customFormat="1" x14ac:dyDescent="0.2">
      <c r="A4793" s="117" t="s">
        <v>1</v>
      </c>
      <c r="B4793" s="110" t="s">
        <v>62</v>
      </c>
      <c r="C4793" s="119">
        <v>1713300</v>
      </c>
      <c r="D4793" s="111">
        <v>0</v>
      </c>
    </row>
    <row r="4794" spans="1:4" s="91" customFormat="1" x14ac:dyDescent="0.2">
      <c r="A4794" s="150"/>
      <c r="B4794" s="144" t="s">
        <v>229</v>
      </c>
      <c r="C4794" s="148">
        <f t="shared" ref="C4794" si="1324">SUM(C4793:C4793)</f>
        <v>1713300</v>
      </c>
      <c r="D4794" s="148">
        <f t="shared" ref="D4794" si="1325">SUM(D4793:D4793)</f>
        <v>0</v>
      </c>
    </row>
    <row r="4795" spans="1:4" s="91" customFormat="1" x14ac:dyDescent="0.2">
      <c r="A4795" s="109"/>
      <c r="B4795" s="110"/>
      <c r="C4795" s="111"/>
      <c r="D4795" s="111"/>
    </row>
    <row r="4796" spans="1:4" s="91" customFormat="1" x14ac:dyDescent="0.2">
      <c r="A4796" s="104"/>
      <c r="B4796" s="105"/>
      <c r="C4796" s="111"/>
      <c r="D4796" s="111"/>
    </row>
    <row r="4797" spans="1:4" s="91" customFormat="1" x14ac:dyDescent="0.2">
      <c r="A4797" s="109" t="s">
        <v>731</v>
      </c>
      <c r="B4797" s="112"/>
      <c r="C4797" s="111"/>
      <c r="D4797" s="111"/>
    </row>
    <row r="4798" spans="1:4" s="91" customFormat="1" x14ac:dyDescent="0.2">
      <c r="A4798" s="109" t="s">
        <v>241</v>
      </c>
      <c r="B4798" s="112"/>
      <c r="C4798" s="111"/>
      <c r="D4798" s="111"/>
    </row>
    <row r="4799" spans="1:4" s="91" customFormat="1" x14ac:dyDescent="0.2">
      <c r="A4799" s="109" t="s">
        <v>339</v>
      </c>
      <c r="B4799" s="112"/>
      <c r="C4799" s="111"/>
      <c r="D4799" s="111"/>
    </row>
    <row r="4800" spans="1:4" s="91" customFormat="1" x14ac:dyDescent="0.2">
      <c r="A4800" s="109" t="s">
        <v>732</v>
      </c>
      <c r="B4800" s="112"/>
      <c r="C4800" s="111"/>
      <c r="D4800" s="111"/>
    </row>
    <row r="4801" spans="1:4" s="91" customFormat="1" x14ac:dyDescent="0.2">
      <c r="A4801" s="127"/>
      <c r="B4801" s="140"/>
      <c r="C4801" s="111"/>
      <c r="D4801" s="111"/>
    </row>
    <row r="4802" spans="1:4" s="91" customFormat="1" x14ac:dyDescent="0.2">
      <c r="A4802" s="107">
        <v>410000</v>
      </c>
      <c r="B4802" s="108" t="s">
        <v>87</v>
      </c>
      <c r="C4802" s="106">
        <f>C4803+C4808+0+C4812+C4810</f>
        <v>46726100</v>
      </c>
      <c r="D4802" s="106">
        <f>D4803+D4808+0+D4812+D4810</f>
        <v>147500000</v>
      </c>
    </row>
    <row r="4803" spans="1:4" s="91" customFormat="1" x14ac:dyDescent="0.2">
      <c r="A4803" s="107">
        <v>412000</v>
      </c>
      <c r="B4803" s="112" t="s">
        <v>205</v>
      </c>
      <c r="C4803" s="106">
        <f>SUM(C4804:C4807)</f>
        <v>2241100</v>
      </c>
      <c r="D4803" s="106">
        <f>SUM(D4804:D4807)</f>
        <v>0</v>
      </c>
    </row>
    <row r="4804" spans="1:4" s="91" customFormat="1" x14ac:dyDescent="0.2">
      <c r="A4804" s="117">
        <v>412700</v>
      </c>
      <c r="B4804" s="110" t="s">
        <v>202</v>
      </c>
      <c r="C4804" s="119">
        <v>372000</v>
      </c>
      <c r="D4804" s="119">
        <v>0</v>
      </c>
    </row>
    <row r="4805" spans="1:4" s="91" customFormat="1" ht="40.5" x14ac:dyDescent="0.2">
      <c r="A4805" s="109">
        <v>412700</v>
      </c>
      <c r="B4805" s="110" t="s">
        <v>733</v>
      </c>
      <c r="C4805" s="119">
        <v>1860100</v>
      </c>
      <c r="D4805" s="119">
        <v>0</v>
      </c>
    </row>
    <row r="4806" spans="1:4" s="91" customFormat="1" x14ac:dyDescent="0.2">
      <c r="A4806" s="109">
        <v>412900</v>
      </c>
      <c r="B4806" s="110" t="s">
        <v>296</v>
      </c>
      <c r="C4806" s="119">
        <v>4000</v>
      </c>
      <c r="D4806" s="119">
        <v>0</v>
      </c>
    </row>
    <row r="4807" spans="1:4" s="91" customFormat="1" ht="40.5" x14ac:dyDescent="0.2">
      <c r="A4807" s="109">
        <v>412900</v>
      </c>
      <c r="B4807" s="110" t="s">
        <v>734</v>
      </c>
      <c r="C4807" s="119">
        <v>5000</v>
      </c>
      <c r="D4807" s="119">
        <v>0</v>
      </c>
    </row>
    <row r="4808" spans="1:4" s="91" customFormat="1" x14ac:dyDescent="0.2">
      <c r="A4808" s="107">
        <v>415000</v>
      </c>
      <c r="B4808" s="112" t="s">
        <v>50</v>
      </c>
      <c r="C4808" s="106">
        <f>SUM(C4809:C4809)</f>
        <v>85000</v>
      </c>
      <c r="D4808" s="106">
        <f>SUM(D4809:D4809)</f>
        <v>147500000</v>
      </c>
    </row>
    <row r="4809" spans="1:4" s="91" customFormat="1" x14ac:dyDescent="0.2">
      <c r="A4809" s="109">
        <v>415200</v>
      </c>
      <c r="B4809" s="110" t="s">
        <v>66</v>
      </c>
      <c r="C4809" s="119">
        <v>85000</v>
      </c>
      <c r="D4809" s="111">
        <v>147500000</v>
      </c>
    </row>
    <row r="4810" spans="1:4" s="116" customFormat="1" ht="40.5" x14ac:dyDescent="0.2">
      <c r="A4810" s="107">
        <v>416000</v>
      </c>
      <c r="B4810" s="112" t="s">
        <v>207</v>
      </c>
      <c r="C4810" s="106">
        <f t="shared" ref="C4810:D4810" si="1326">C4811</f>
        <v>39400000</v>
      </c>
      <c r="D4810" s="106">
        <f t="shared" si="1326"/>
        <v>0</v>
      </c>
    </row>
    <row r="4811" spans="1:4" s="91" customFormat="1" x14ac:dyDescent="0.2">
      <c r="A4811" s="109">
        <v>416100</v>
      </c>
      <c r="B4811" s="110" t="s">
        <v>277</v>
      </c>
      <c r="C4811" s="119">
        <v>39400000</v>
      </c>
      <c r="D4811" s="119">
        <v>0</v>
      </c>
    </row>
    <row r="4812" spans="1:4" s="116" customFormat="1" x14ac:dyDescent="0.2">
      <c r="A4812" s="107">
        <v>419000</v>
      </c>
      <c r="B4812" s="112" t="s">
        <v>210</v>
      </c>
      <c r="C4812" s="106">
        <f t="shared" ref="C4812" si="1327">C4813</f>
        <v>5000000</v>
      </c>
      <c r="D4812" s="106">
        <f t="shared" ref="D4812" si="1328">D4813</f>
        <v>0</v>
      </c>
    </row>
    <row r="4813" spans="1:4" s="91" customFormat="1" x14ac:dyDescent="0.2">
      <c r="A4813" s="109">
        <v>419100</v>
      </c>
      <c r="B4813" s="110" t="s">
        <v>210</v>
      </c>
      <c r="C4813" s="119">
        <v>5000000</v>
      </c>
      <c r="D4813" s="119">
        <v>0</v>
      </c>
    </row>
    <row r="4814" spans="1:4" s="91" customFormat="1" x14ac:dyDescent="0.2">
      <c r="A4814" s="107">
        <v>480000</v>
      </c>
      <c r="B4814" s="112" t="s">
        <v>147</v>
      </c>
      <c r="C4814" s="106">
        <f>C4815+C4821</f>
        <v>2265900</v>
      </c>
      <c r="D4814" s="106">
        <f>D4815+D4821</f>
        <v>0</v>
      </c>
    </row>
    <row r="4815" spans="1:4" s="91" customFormat="1" x14ac:dyDescent="0.2">
      <c r="A4815" s="107">
        <v>487000</v>
      </c>
      <c r="B4815" s="112" t="s">
        <v>199</v>
      </c>
      <c r="C4815" s="106">
        <f>SUM(C4816:C4820)</f>
        <v>2058900</v>
      </c>
      <c r="D4815" s="106">
        <f>SUM(D4816:D4820)</f>
        <v>0</v>
      </c>
    </row>
    <row r="4816" spans="1:4" s="91" customFormat="1" x14ac:dyDescent="0.2">
      <c r="A4816" s="151">
        <v>487100</v>
      </c>
      <c r="B4816" s="156" t="s">
        <v>475</v>
      </c>
      <c r="C4816" s="119">
        <v>30699.999999999996</v>
      </c>
      <c r="D4816" s="119">
        <v>0</v>
      </c>
    </row>
    <row r="4817" spans="1:4" s="91" customFormat="1" ht="40.5" x14ac:dyDescent="0.2">
      <c r="A4817" s="151">
        <v>487100</v>
      </c>
      <c r="B4817" s="156" t="s">
        <v>476</v>
      </c>
      <c r="C4817" s="119">
        <v>165000</v>
      </c>
      <c r="D4817" s="119">
        <v>0</v>
      </c>
    </row>
    <row r="4818" spans="1:4" s="91" customFormat="1" x14ac:dyDescent="0.2">
      <c r="A4818" s="151">
        <v>487100</v>
      </c>
      <c r="B4818" s="156" t="s">
        <v>477</v>
      </c>
      <c r="C4818" s="119">
        <v>13200</v>
      </c>
      <c r="D4818" s="119">
        <v>0</v>
      </c>
    </row>
    <row r="4819" spans="1:4" s="91" customFormat="1" ht="40.5" x14ac:dyDescent="0.2">
      <c r="A4819" s="151">
        <v>487300</v>
      </c>
      <c r="B4819" s="156" t="s">
        <v>478</v>
      </c>
      <c r="C4819" s="119">
        <v>150000</v>
      </c>
      <c r="D4819" s="119">
        <v>0</v>
      </c>
    </row>
    <row r="4820" spans="1:4" s="91" customFormat="1" ht="40.5" x14ac:dyDescent="0.2">
      <c r="A4820" s="151">
        <v>487400</v>
      </c>
      <c r="B4820" s="156" t="s">
        <v>479</v>
      </c>
      <c r="C4820" s="119">
        <v>1700000</v>
      </c>
      <c r="D4820" s="119">
        <v>0</v>
      </c>
    </row>
    <row r="4821" spans="1:4" s="116" customFormat="1" x14ac:dyDescent="0.2">
      <c r="A4821" s="107">
        <v>488000</v>
      </c>
      <c r="B4821" s="112" t="s">
        <v>103</v>
      </c>
      <c r="C4821" s="106">
        <f>SUM(C4822:C4824)</f>
        <v>207000</v>
      </c>
      <c r="D4821" s="106">
        <f>SUM(D4822:D4824)</f>
        <v>0</v>
      </c>
    </row>
    <row r="4822" spans="1:4" s="91" customFormat="1" x14ac:dyDescent="0.2">
      <c r="A4822" s="109">
        <v>488100</v>
      </c>
      <c r="B4822" s="110" t="s">
        <v>480</v>
      </c>
      <c r="C4822" s="119">
        <v>2000</v>
      </c>
      <c r="D4822" s="119">
        <v>0</v>
      </c>
    </row>
    <row r="4823" spans="1:4" s="91" customFormat="1" ht="40.5" x14ac:dyDescent="0.2">
      <c r="A4823" s="109">
        <v>488100</v>
      </c>
      <c r="B4823" s="110" t="s">
        <v>481</v>
      </c>
      <c r="C4823" s="119">
        <v>205000</v>
      </c>
      <c r="D4823" s="119">
        <v>0</v>
      </c>
    </row>
    <row r="4824" spans="1:4" s="91" customFormat="1" ht="40.5" x14ac:dyDescent="0.2">
      <c r="A4824" s="109">
        <v>488100</v>
      </c>
      <c r="B4824" s="110" t="s">
        <v>482</v>
      </c>
      <c r="C4824" s="119">
        <v>0</v>
      </c>
      <c r="D4824" s="119">
        <v>0</v>
      </c>
    </row>
    <row r="4825" spans="1:4" s="91" customFormat="1" x14ac:dyDescent="0.2">
      <c r="A4825" s="107">
        <v>510000</v>
      </c>
      <c r="B4825" s="112" t="s">
        <v>151</v>
      </c>
      <c r="C4825" s="106">
        <f t="shared" ref="C4825" si="1329">C4826</f>
        <v>190000</v>
      </c>
      <c r="D4825" s="106">
        <f t="shared" ref="D4825" si="1330">D4826</f>
        <v>0</v>
      </c>
    </row>
    <row r="4826" spans="1:4" s="91" customFormat="1" x14ac:dyDescent="0.2">
      <c r="A4826" s="107">
        <v>511000</v>
      </c>
      <c r="B4826" s="112" t="s">
        <v>152</v>
      </c>
      <c r="C4826" s="106">
        <f>SUM(C4827:C4827)</f>
        <v>190000</v>
      </c>
      <c r="D4826" s="106">
        <f>SUM(D4827:D4827)</f>
        <v>0</v>
      </c>
    </row>
    <row r="4827" spans="1:4" s="91" customFormat="1" x14ac:dyDescent="0.2">
      <c r="A4827" s="109">
        <v>511100</v>
      </c>
      <c r="B4827" s="110" t="s">
        <v>153</v>
      </c>
      <c r="C4827" s="119">
        <v>190000</v>
      </c>
      <c r="D4827" s="119">
        <v>0</v>
      </c>
    </row>
    <row r="4828" spans="1:4" s="116" customFormat="1" x14ac:dyDescent="0.2">
      <c r="A4828" s="107">
        <v>610000</v>
      </c>
      <c r="B4828" s="112" t="s">
        <v>170</v>
      </c>
      <c r="C4828" s="106">
        <f t="shared" ref="C4828" si="1331">C4829+C4832</f>
        <v>449000</v>
      </c>
      <c r="D4828" s="106">
        <f t="shared" ref="D4828" si="1332">D4829+D4832</f>
        <v>0</v>
      </c>
    </row>
    <row r="4829" spans="1:4" s="116" customFormat="1" x14ac:dyDescent="0.2">
      <c r="A4829" s="107">
        <v>611000</v>
      </c>
      <c r="B4829" s="112" t="s">
        <v>114</v>
      </c>
      <c r="C4829" s="106">
        <f t="shared" ref="C4829" si="1333">C4830+C4831</f>
        <v>164000</v>
      </c>
      <c r="D4829" s="106">
        <f t="shared" ref="D4829" si="1334">D4830+D4831</f>
        <v>0</v>
      </c>
    </row>
    <row r="4830" spans="1:4" s="91" customFormat="1" x14ac:dyDescent="0.2">
      <c r="A4830" s="109">
        <v>611100</v>
      </c>
      <c r="B4830" s="110" t="s">
        <v>171</v>
      </c>
      <c r="C4830" s="119">
        <v>0</v>
      </c>
      <c r="D4830" s="119">
        <v>0</v>
      </c>
    </row>
    <row r="4831" spans="1:4" s="91" customFormat="1" x14ac:dyDescent="0.2">
      <c r="A4831" s="109">
        <v>611200</v>
      </c>
      <c r="B4831" s="110" t="s">
        <v>223</v>
      </c>
      <c r="C4831" s="119">
        <v>164000</v>
      </c>
      <c r="D4831" s="119">
        <v>0</v>
      </c>
    </row>
    <row r="4832" spans="1:4" s="116" customFormat="1" ht="40.5" x14ac:dyDescent="0.2">
      <c r="A4832" s="107">
        <v>618000</v>
      </c>
      <c r="B4832" s="112" t="s">
        <v>115</v>
      </c>
      <c r="C4832" s="106">
        <f>C4833+0</f>
        <v>285000</v>
      </c>
      <c r="D4832" s="106">
        <f>D4833+0</f>
        <v>0</v>
      </c>
    </row>
    <row r="4833" spans="1:4" s="91" customFormat="1" ht="40.5" x14ac:dyDescent="0.2">
      <c r="A4833" s="109">
        <v>618100</v>
      </c>
      <c r="B4833" s="110" t="s">
        <v>173</v>
      </c>
      <c r="C4833" s="119">
        <v>285000</v>
      </c>
      <c r="D4833" s="119">
        <v>0</v>
      </c>
    </row>
    <row r="4834" spans="1:4" s="91" customFormat="1" x14ac:dyDescent="0.2">
      <c r="A4834" s="107">
        <v>630000</v>
      </c>
      <c r="B4834" s="112" t="s">
        <v>319</v>
      </c>
      <c r="C4834" s="106">
        <f>C4835+C4840</f>
        <v>4290500</v>
      </c>
      <c r="D4834" s="106">
        <f>D4835+D4840</f>
        <v>0</v>
      </c>
    </row>
    <row r="4835" spans="1:4" s="91" customFormat="1" x14ac:dyDescent="0.2">
      <c r="A4835" s="107">
        <v>631000</v>
      </c>
      <c r="B4835" s="112" t="s">
        <v>125</v>
      </c>
      <c r="C4835" s="106">
        <f>SUM(C4836:C4839)</f>
        <v>2939500</v>
      </c>
      <c r="D4835" s="106">
        <f>SUM(D4836:D4839)</f>
        <v>0</v>
      </c>
    </row>
    <row r="4836" spans="1:4" s="91" customFormat="1" x14ac:dyDescent="0.2">
      <c r="A4836" s="117">
        <v>631900</v>
      </c>
      <c r="B4836" s="110" t="s">
        <v>483</v>
      </c>
      <c r="C4836" s="119">
        <v>5000</v>
      </c>
      <c r="D4836" s="119">
        <v>0</v>
      </c>
    </row>
    <row r="4837" spans="1:4" s="91" customFormat="1" x14ac:dyDescent="0.2">
      <c r="A4837" s="117">
        <v>631900</v>
      </c>
      <c r="B4837" s="110" t="s">
        <v>484</v>
      </c>
      <c r="C4837" s="119">
        <v>1500000</v>
      </c>
      <c r="D4837" s="119">
        <v>0</v>
      </c>
    </row>
    <row r="4838" spans="1:4" s="91" customFormat="1" x14ac:dyDescent="0.2">
      <c r="A4838" s="117">
        <v>631900</v>
      </c>
      <c r="B4838" s="110" t="s">
        <v>364</v>
      </c>
      <c r="C4838" s="119">
        <v>1100000</v>
      </c>
      <c r="D4838" s="119">
        <v>0</v>
      </c>
    </row>
    <row r="4839" spans="1:4" s="91" customFormat="1" ht="40.5" x14ac:dyDescent="0.2">
      <c r="A4839" s="117">
        <v>631900</v>
      </c>
      <c r="B4839" s="110" t="s">
        <v>735</v>
      </c>
      <c r="C4839" s="119">
        <v>334500</v>
      </c>
      <c r="D4839" s="119">
        <v>0</v>
      </c>
    </row>
    <row r="4840" spans="1:4" s="116" customFormat="1" ht="40.5" x14ac:dyDescent="0.2">
      <c r="A4840" s="107">
        <v>638000</v>
      </c>
      <c r="B4840" s="112" t="s">
        <v>126</v>
      </c>
      <c r="C4840" s="106">
        <f t="shared" ref="C4840" si="1335">SUM(C4841:C4843)</f>
        <v>1351000</v>
      </c>
      <c r="D4840" s="106">
        <f t="shared" ref="D4840" si="1336">SUM(D4841:D4843)</f>
        <v>0</v>
      </c>
    </row>
    <row r="4841" spans="1:4" s="91" customFormat="1" x14ac:dyDescent="0.2">
      <c r="A4841" s="109">
        <v>638100</v>
      </c>
      <c r="B4841" s="110" t="s">
        <v>195</v>
      </c>
      <c r="C4841" s="119">
        <v>600000</v>
      </c>
      <c r="D4841" s="119">
        <v>0</v>
      </c>
    </row>
    <row r="4842" spans="1:4" s="91" customFormat="1" ht="40.5" x14ac:dyDescent="0.2">
      <c r="A4842" s="117">
        <v>638200</v>
      </c>
      <c r="B4842" s="110" t="s">
        <v>196</v>
      </c>
      <c r="C4842" s="119">
        <v>1000</v>
      </c>
      <c r="D4842" s="119">
        <v>0</v>
      </c>
    </row>
    <row r="4843" spans="1:4" s="91" customFormat="1" ht="40.5" x14ac:dyDescent="0.2">
      <c r="A4843" s="117">
        <v>638200</v>
      </c>
      <c r="B4843" s="110" t="s">
        <v>485</v>
      </c>
      <c r="C4843" s="119">
        <v>750000</v>
      </c>
      <c r="D4843" s="119">
        <v>0</v>
      </c>
    </row>
    <row r="4844" spans="1:4" s="91" customFormat="1" x14ac:dyDescent="0.2">
      <c r="A4844" s="104"/>
      <c r="B4844" s="112" t="s">
        <v>736</v>
      </c>
      <c r="C4844" s="106">
        <f>C4802+C4814+C4825+C4834+C4828</f>
        <v>53921500</v>
      </c>
      <c r="D4844" s="106">
        <f>D4802+D4814+D4825+D4834+D4828</f>
        <v>147500000</v>
      </c>
    </row>
    <row r="4845" spans="1:4" s="91" customFormat="1" x14ac:dyDescent="0.2">
      <c r="A4845" s="127"/>
      <c r="B4845" s="140"/>
      <c r="C4845" s="111"/>
      <c r="D4845" s="111"/>
    </row>
    <row r="4846" spans="1:4" s="91" customFormat="1" x14ac:dyDescent="0.2">
      <c r="A4846" s="109" t="s">
        <v>737</v>
      </c>
      <c r="B4846" s="112"/>
      <c r="C4846" s="111"/>
      <c r="D4846" s="111"/>
    </row>
    <row r="4847" spans="1:4" s="91" customFormat="1" x14ac:dyDescent="0.2">
      <c r="A4847" s="109" t="s">
        <v>241</v>
      </c>
      <c r="B4847" s="112"/>
      <c r="C4847" s="111"/>
      <c r="D4847" s="111"/>
    </row>
    <row r="4848" spans="1:4" s="91" customFormat="1" x14ac:dyDescent="0.2">
      <c r="A4848" s="109" t="s">
        <v>339</v>
      </c>
      <c r="B4848" s="112"/>
      <c r="C4848" s="111"/>
      <c r="D4848" s="111"/>
    </row>
    <row r="4849" spans="1:4" s="91" customFormat="1" x14ac:dyDescent="0.2">
      <c r="A4849" s="109" t="s">
        <v>738</v>
      </c>
      <c r="B4849" s="112"/>
      <c r="C4849" s="111"/>
      <c r="D4849" s="111"/>
    </row>
    <row r="4850" spans="1:4" s="91" customFormat="1" x14ac:dyDescent="0.2">
      <c r="A4850" s="127"/>
      <c r="B4850" s="140"/>
      <c r="C4850" s="111"/>
      <c r="D4850" s="111"/>
    </row>
    <row r="4851" spans="1:4" s="91" customFormat="1" x14ac:dyDescent="0.2">
      <c r="A4851" s="107">
        <v>410000</v>
      </c>
      <c r="B4851" s="108" t="s">
        <v>87</v>
      </c>
      <c r="C4851" s="106">
        <f>C4852+C4857</f>
        <v>42416500</v>
      </c>
      <c r="D4851" s="106">
        <f>D4852+D4857</f>
        <v>0</v>
      </c>
    </row>
    <row r="4852" spans="1:4" s="91" customFormat="1" x14ac:dyDescent="0.2">
      <c r="A4852" s="107">
        <v>413000</v>
      </c>
      <c r="B4852" s="112" t="s">
        <v>206</v>
      </c>
      <c r="C4852" s="128">
        <f>SUM(C4853:C4856)</f>
        <v>41746100</v>
      </c>
      <c r="D4852" s="128">
        <f>SUM(D4853:D4856)</f>
        <v>0</v>
      </c>
    </row>
    <row r="4853" spans="1:4" s="91" customFormat="1" ht="40.5" x14ac:dyDescent="0.2">
      <c r="A4853" s="109">
        <v>413100</v>
      </c>
      <c r="B4853" s="110" t="s">
        <v>523</v>
      </c>
      <c r="C4853" s="119">
        <v>33182300</v>
      </c>
      <c r="D4853" s="119">
        <v>0</v>
      </c>
    </row>
    <row r="4854" spans="1:4" s="91" customFormat="1" ht="40.5" x14ac:dyDescent="0.2">
      <c r="A4854" s="109">
        <v>413100</v>
      </c>
      <c r="B4854" s="110" t="s">
        <v>739</v>
      </c>
      <c r="C4854" s="119">
        <v>2895900</v>
      </c>
      <c r="D4854" s="119">
        <v>0</v>
      </c>
    </row>
    <row r="4855" spans="1:4" s="91" customFormat="1" x14ac:dyDescent="0.2">
      <c r="A4855" s="109">
        <v>413100</v>
      </c>
      <c r="B4855" s="110" t="s">
        <v>307</v>
      </c>
      <c r="C4855" s="119">
        <v>307600</v>
      </c>
      <c r="D4855" s="119">
        <v>0</v>
      </c>
    </row>
    <row r="4856" spans="1:4" s="91" customFormat="1" x14ac:dyDescent="0.2">
      <c r="A4856" s="109">
        <v>413300</v>
      </c>
      <c r="B4856" s="110" t="s">
        <v>308</v>
      </c>
      <c r="C4856" s="119">
        <v>5360300</v>
      </c>
      <c r="D4856" s="119">
        <v>0</v>
      </c>
    </row>
    <row r="4857" spans="1:4" s="116" customFormat="1" x14ac:dyDescent="0.2">
      <c r="A4857" s="107">
        <v>419000</v>
      </c>
      <c r="B4857" s="112" t="s">
        <v>210</v>
      </c>
      <c r="C4857" s="106">
        <f t="shared" ref="C4857" si="1337">C4858</f>
        <v>670400</v>
      </c>
      <c r="D4857" s="106">
        <f t="shared" ref="D4857" si="1338">D4858</f>
        <v>0</v>
      </c>
    </row>
    <row r="4858" spans="1:4" s="91" customFormat="1" x14ac:dyDescent="0.2">
      <c r="A4858" s="109">
        <v>419100</v>
      </c>
      <c r="B4858" s="110" t="s">
        <v>210</v>
      </c>
      <c r="C4858" s="119">
        <v>670400</v>
      </c>
      <c r="D4858" s="119">
        <v>0</v>
      </c>
    </row>
    <row r="4859" spans="1:4" s="91" customFormat="1" x14ac:dyDescent="0.2">
      <c r="A4859" s="107">
        <v>620000</v>
      </c>
      <c r="B4859" s="112" t="s">
        <v>178</v>
      </c>
      <c r="C4859" s="106">
        <f t="shared" ref="C4859" si="1339">C4860</f>
        <v>229462600</v>
      </c>
      <c r="D4859" s="106">
        <f t="shared" ref="D4859" si="1340">D4860</f>
        <v>0</v>
      </c>
    </row>
    <row r="4860" spans="1:4" s="91" customFormat="1" x14ac:dyDescent="0.2">
      <c r="A4860" s="107">
        <v>621000</v>
      </c>
      <c r="B4860" s="112" t="s">
        <v>119</v>
      </c>
      <c r="C4860" s="106">
        <f>SUM(C4861:C4865)</f>
        <v>229462600</v>
      </c>
      <c r="D4860" s="106">
        <f>SUM(D4861:D4865)</f>
        <v>0</v>
      </c>
    </row>
    <row r="4861" spans="1:4" s="91" customFormat="1" x14ac:dyDescent="0.2">
      <c r="A4861" s="109">
        <v>621100</v>
      </c>
      <c r="B4861" s="110" t="s">
        <v>486</v>
      </c>
      <c r="C4861" s="119">
        <v>128622500</v>
      </c>
      <c r="D4861" s="119">
        <v>0</v>
      </c>
    </row>
    <row r="4862" spans="1:4" s="91" customFormat="1" ht="40.5" x14ac:dyDescent="0.2">
      <c r="A4862" s="109">
        <v>621100</v>
      </c>
      <c r="B4862" s="110" t="s">
        <v>740</v>
      </c>
      <c r="C4862" s="119">
        <v>42796800</v>
      </c>
      <c r="D4862" s="119">
        <v>0</v>
      </c>
    </row>
    <row r="4863" spans="1:4" s="91" customFormat="1" x14ac:dyDescent="0.2">
      <c r="A4863" s="151">
        <v>621300</v>
      </c>
      <c r="B4863" s="156" t="s">
        <v>424</v>
      </c>
      <c r="C4863" s="119">
        <v>51407200</v>
      </c>
      <c r="D4863" s="119">
        <v>0</v>
      </c>
    </row>
    <row r="4864" spans="1:4" s="91" customFormat="1" ht="40.5" x14ac:dyDescent="0.2">
      <c r="A4864" s="109">
        <v>621900</v>
      </c>
      <c r="B4864" s="110" t="s">
        <v>741</v>
      </c>
      <c r="C4864" s="119">
        <v>6636000</v>
      </c>
      <c r="D4864" s="119">
        <v>0</v>
      </c>
    </row>
    <row r="4865" spans="1:4" s="91" customFormat="1" x14ac:dyDescent="0.2">
      <c r="A4865" s="109">
        <v>621900</v>
      </c>
      <c r="B4865" s="110" t="s">
        <v>182</v>
      </c>
      <c r="C4865" s="119">
        <v>100</v>
      </c>
      <c r="D4865" s="119">
        <v>0</v>
      </c>
    </row>
    <row r="4866" spans="1:4" s="116" customFormat="1" x14ac:dyDescent="0.2">
      <c r="A4866" s="107">
        <v>630000</v>
      </c>
      <c r="B4866" s="112" t="s">
        <v>319</v>
      </c>
      <c r="C4866" s="106">
        <f t="shared" ref="C4866" si="1341">C4867</f>
        <v>1712300</v>
      </c>
      <c r="D4866" s="106">
        <f t="shared" ref="D4866" si="1342">D4867</f>
        <v>0</v>
      </c>
    </row>
    <row r="4867" spans="1:4" s="116" customFormat="1" x14ac:dyDescent="0.2">
      <c r="A4867" s="107">
        <v>631000</v>
      </c>
      <c r="B4867" s="112" t="s">
        <v>125</v>
      </c>
      <c r="C4867" s="106">
        <f>C4868+C4869+0</f>
        <v>1712300</v>
      </c>
      <c r="D4867" s="106">
        <f>D4868+D4869+0</f>
        <v>0</v>
      </c>
    </row>
    <row r="4868" spans="1:4" s="91" customFormat="1" x14ac:dyDescent="0.2">
      <c r="A4868" s="117">
        <v>631900</v>
      </c>
      <c r="B4868" s="110" t="s">
        <v>487</v>
      </c>
      <c r="C4868" s="119">
        <v>679600</v>
      </c>
      <c r="D4868" s="119">
        <v>0</v>
      </c>
    </row>
    <row r="4869" spans="1:4" s="91" customFormat="1" x14ac:dyDescent="0.2">
      <c r="A4869" s="117">
        <v>631900</v>
      </c>
      <c r="B4869" s="110" t="s">
        <v>364</v>
      </c>
      <c r="C4869" s="119">
        <v>1032700</v>
      </c>
      <c r="D4869" s="119">
        <v>0</v>
      </c>
    </row>
    <row r="4870" spans="1:4" s="91" customFormat="1" x14ac:dyDescent="0.2">
      <c r="A4870" s="109"/>
      <c r="B4870" s="112" t="s">
        <v>742</v>
      </c>
      <c r="C4870" s="106">
        <f>C4851+C4859+C4866</f>
        <v>273591400</v>
      </c>
      <c r="D4870" s="106">
        <f>D4851+D4859+D4866</f>
        <v>0</v>
      </c>
    </row>
    <row r="4871" spans="1:4" s="91" customFormat="1" x14ac:dyDescent="0.2">
      <c r="A4871" s="104"/>
      <c r="B4871" s="105"/>
      <c r="C4871" s="111"/>
      <c r="D4871" s="111"/>
    </row>
    <row r="4872" spans="1:4" s="91" customFormat="1" x14ac:dyDescent="0.2">
      <c r="A4872" s="109" t="s">
        <v>743</v>
      </c>
      <c r="B4872" s="112"/>
      <c r="C4872" s="111"/>
      <c r="D4872" s="111"/>
    </row>
    <row r="4873" spans="1:4" s="91" customFormat="1" x14ac:dyDescent="0.2">
      <c r="A4873" s="109" t="s">
        <v>241</v>
      </c>
      <c r="B4873" s="112"/>
      <c r="C4873" s="111"/>
      <c r="D4873" s="111"/>
    </row>
    <row r="4874" spans="1:4" s="91" customFormat="1" x14ac:dyDescent="0.2">
      <c r="A4874" s="109" t="s">
        <v>339</v>
      </c>
      <c r="B4874" s="112"/>
      <c r="C4874" s="111"/>
      <c r="D4874" s="111"/>
    </row>
    <row r="4875" spans="1:4" s="91" customFormat="1" x14ac:dyDescent="0.2">
      <c r="A4875" s="109" t="s">
        <v>525</v>
      </c>
      <c r="B4875" s="112"/>
      <c r="C4875" s="111"/>
      <c r="D4875" s="111"/>
    </row>
    <row r="4876" spans="1:4" s="91" customFormat="1" x14ac:dyDescent="0.2">
      <c r="A4876" s="127"/>
      <c r="B4876" s="140"/>
      <c r="C4876" s="111"/>
      <c r="D4876" s="111"/>
    </row>
    <row r="4877" spans="1:4" s="91" customFormat="1" x14ac:dyDescent="0.2">
      <c r="A4877" s="107">
        <v>410000</v>
      </c>
      <c r="B4877" s="108" t="s">
        <v>87</v>
      </c>
      <c r="C4877" s="106">
        <f t="shared" ref="C4877" si="1343">C4878</f>
        <v>90642900</v>
      </c>
      <c r="D4877" s="106">
        <f t="shared" ref="D4877" si="1344">D4878</f>
        <v>0</v>
      </c>
    </row>
    <row r="4878" spans="1:4" s="91" customFormat="1" x14ac:dyDescent="0.2">
      <c r="A4878" s="107">
        <v>413000</v>
      </c>
      <c r="B4878" s="112" t="s">
        <v>206</v>
      </c>
      <c r="C4878" s="106">
        <f t="shared" ref="C4878" si="1345">SUM(C4879:C4881)</f>
        <v>90642900</v>
      </c>
      <c r="D4878" s="106">
        <f>SUM(D4879:D4881)</f>
        <v>0</v>
      </c>
    </row>
    <row r="4879" spans="1:4" s="91" customFormat="1" x14ac:dyDescent="0.2">
      <c r="A4879" s="117">
        <v>413100</v>
      </c>
      <c r="B4879" s="110" t="s">
        <v>309</v>
      </c>
      <c r="C4879" s="119">
        <v>45799700</v>
      </c>
      <c r="D4879" s="119">
        <v>0</v>
      </c>
    </row>
    <row r="4880" spans="1:4" s="91" customFormat="1" x14ac:dyDescent="0.2">
      <c r="A4880" s="109">
        <v>413400</v>
      </c>
      <c r="B4880" s="110" t="s">
        <v>98</v>
      </c>
      <c r="C4880" s="119">
        <v>39899500</v>
      </c>
      <c r="D4880" s="119">
        <v>0</v>
      </c>
    </row>
    <row r="4881" spans="1:4" s="91" customFormat="1" x14ac:dyDescent="0.2">
      <c r="A4881" s="109">
        <v>413700</v>
      </c>
      <c r="B4881" s="110" t="s">
        <v>217</v>
      </c>
      <c r="C4881" s="119">
        <v>4943700</v>
      </c>
      <c r="D4881" s="119">
        <v>0</v>
      </c>
    </row>
    <row r="4882" spans="1:4" s="116" customFormat="1" x14ac:dyDescent="0.2">
      <c r="A4882" s="107">
        <v>480000</v>
      </c>
      <c r="B4882" s="112" t="s">
        <v>147</v>
      </c>
      <c r="C4882" s="106">
        <f t="shared" ref="C4882:C4883" si="1346">C4883</f>
        <v>852900</v>
      </c>
      <c r="D4882" s="106">
        <f t="shared" ref="D4882:D4883" si="1347">D4883</f>
        <v>0</v>
      </c>
    </row>
    <row r="4883" spans="1:4" s="116" customFormat="1" x14ac:dyDescent="0.2">
      <c r="A4883" s="107">
        <v>488000</v>
      </c>
      <c r="B4883" s="112" t="s">
        <v>103</v>
      </c>
      <c r="C4883" s="106">
        <f t="shared" si="1346"/>
        <v>852900</v>
      </c>
      <c r="D4883" s="106">
        <f t="shared" si="1347"/>
        <v>0</v>
      </c>
    </row>
    <row r="4884" spans="1:4" s="91" customFormat="1" x14ac:dyDescent="0.2">
      <c r="A4884" s="109">
        <v>488100</v>
      </c>
      <c r="B4884" s="110" t="s">
        <v>293</v>
      </c>
      <c r="C4884" s="119">
        <v>852900</v>
      </c>
      <c r="D4884" s="119">
        <v>0</v>
      </c>
    </row>
    <row r="4885" spans="1:4" s="91" customFormat="1" x14ac:dyDescent="0.2">
      <c r="A4885" s="107">
        <v>620000</v>
      </c>
      <c r="B4885" s="112" t="s">
        <v>178</v>
      </c>
      <c r="C4885" s="106">
        <f t="shared" ref="C4885" si="1348">C4886</f>
        <v>219409200</v>
      </c>
      <c r="D4885" s="106">
        <f t="shared" ref="D4885" si="1349">D4886</f>
        <v>0</v>
      </c>
    </row>
    <row r="4886" spans="1:4" s="91" customFormat="1" x14ac:dyDescent="0.2">
      <c r="A4886" s="107">
        <v>621000</v>
      </c>
      <c r="B4886" s="112" t="s">
        <v>119</v>
      </c>
      <c r="C4886" s="106">
        <f>SUM(C4887:C4887)</f>
        <v>219409200</v>
      </c>
      <c r="D4886" s="106">
        <f>SUM(D4887:D4887)</f>
        <v>0</v>
      </c>
    </row>
    <row r="4887" spans="1:4" s="91" customFormat="1" x14ac:dyDescent="0.2">
      <c r="A4887" s="109">
        <v>621400</v>
      </c>
      <c r="B4887" s="110" t="s">
        <v>181</v>
      </c>
      <c r="C4887" s="119">
        <v>219409200</v>
      </c>
      <c r="D4887" s="119">
        <v>0</v>
      </c>
    </row>
    <row r="4888" spans="1:4" s="91" customFormat="1" x14ac:dyDescent="0.2">
      <c r="A4888" s="151"/>
      <c r="B4888" s="112" t="s">
        <v>278</v>
      </c>
      <c r="C4888" s="168">
        <f>C4877+C4885+C4882+0</f>
        <v>310905000</v>
      </c>
      <c r="D4888" s="168">
        <f>D4877+D4885+D4882+0</f>
        <v>0</v>
      </c>
    </row>
    <row r="4889" spans="1:4" s="91" customFormat="1" x14ac:dyDescent="0.2">
      <c r="A4889" s="104"/>
      <c r="B4889" s="105"/>
      <c r="C4889" s="111"/>
      <c r="D4889" s="111"/>
    </row>
    <row r="4890" spans="1:4" s="91" customFormat="1" x14ac:dyDescent="0.2">
      <c r="A4890" s="109" t="s">
        <v>744</v>
      </c>
      <c r="B4890" s="112"/>
      <c r="C4890" s="111"/>
      <c r="D4890" s="111"/>
    </row>
    <row r="4891" spans="1:4" s="91" customFormat="1" x14ac:dyDescent="0.2">
      <c r="A4891" s="109" t="s">
        <v>241</v>
      </c>
      <c r="B4891" s="112"/>
      <c r="C4891" s="111"/>
      <c r="D4891" s="111"/>
    </row>
    <row r="4892" spans="1:4" s="91" customFormat="1" x14ac:dyDescent="0.2">
      <c r="A4892" s="109" t="s">
        <v>339</v>
      </c>
      <c r="B4892" s="112"/>
      <c r="C4892" s="111"/>
      <c r="D4892" s="111"/>
    </row>
    <row r="4893" spans="1:4" s="91" customFormat="1" x14ac:dyDescent="0.2">
      <c r="A4893" s="109" t="s">
        <v>745</v>
      </c>
      <c r="B4893" s="112"/>
      <c r="C4893" s="111"/>
      <c r="D4893" s="111"/>
    </row>
    <row r="4894" spans="1:4" s="91" customFormat="1" x14ac:dyDescent="0.2">
      <c r="A4894" s="127"/>
      <c r="B4894" s="140"/>
      <c r="C4894" s="111"/>
      <c r="D4894" s="111"/>
    </row>
    <row r="4895" spans="1:4" s="91" customFormat="1" x14ac:dyDescent="0.2">
      <c r="A4895" s="107">
        <v>410000</v>
      </c>
      <c r="B4895" s="108" t="s">
        <v>87</v>
      </c>
      <c r="C4895" s="106">
        <f>0+C4896+0</f>
        <v>120568000</v>
      </c>
      <c r="D4895" s="106">
        <f>0+D4896+0</f>
        <v>0</v>
      </c>
    </row>
    <row r="4896" spans="1:4" s="91" customFormat="1" x14ac:dyDescent="0.2">
      <c r="A4896" s="107">
        <v>415000</v>
      </c>
      <c r="B4896" s="112" t="s">
        <v>50</v>
      </c>
      <c r="C4896" s="106">
        <f t="shared" ref="C4896" si="1350">SUM(C4897:C4898)</f>
        <v>120568000</v>
      </c>
      <c r="D4896" s="106">
        <f>SUM(D4897:D4898)</f>
        <v>0</v>
      </c>
    </row>
    <row r="4897" spans="1:4" s="91" customFormat="1" x14ac:dyDescent="0.2">
      <c r="A4897" s="117">
        <v>415100</v>
      </c>
      <c r="B4897" s="110" t="s">
        <v>258</v>
      </c>
      <c r="C4897" s="119">
        <v>294000</v>
      </c>
      <c r="D4897" s="119">
        <v>0</v>
      </c>
    </row>
    <row r="4898" spans="1:4" s="91" customFormat="1" x14ac:dyDescent="0.2">
      <c r="A4898" s="117">
        <v>415200</v>
      </c>
      <c r="B4898" s="110" t="s">
        <v>66</v>
      </c>
      <c r="C4898" s="119">
        <v>120274000</v>
      </c>
      <c r="D4898" s="119">
        <v>0</v>
      </c>
    </row>
    <row r="4899" spans="1:4" s="91" customFormat="1" x14ac:dyDescent="0.2">
      <c r="A4899" s="107">
        <v>480000</v>
      </c>
      <c r="B4899" s="112" t="s">
        <v>147</v>
      </c>
      <c r="C4899" s="106">
        <f t="shared" ref="C4899" si="1351">C4900+C4902</f>
        <v>56928100</v>
      </c>
      <c r="D4899" s="106">
        <f t="shared" ref="D4899" si="1352">D4900+D4902</f>
        <v>0</v>
      </c>
    </row>
    <row r="4900" spans="1:4" s="91" customFormat="1" x14ac:dyDescent="0.2">
      <c r="A4900" s="107">
        <v>487000</v>
      </c>
      <c r="B4900" s="112" t="s">
        <v>199</v>
      </c>
      <c r="C4900" s="106">
        <f t="shared" ref="C4900" si="1353">SUM(C4901)</f>
        <v>47204100</v>
      </c>
      <c r="D4900" s="106">
        <f t="shared" ref="D4900" si="1354">SUM(D4901)</f>
        <v>0</v>
      </c>
    </row>
    <row r="4901" spans="1:4" s="91" customFormat="1" x14ac:dyDescent="0.2">
      <c r="A4901" s="109">
        <v>487300</v>
      </c>
      <c r="B4901" s="156" t="s">
        <v>148</v>
      </c>
      <c r="C4901" s="119">
        <v>47204100</v>
      </c>
      <c r="D4901" s="119">
        <v>0</v>
      </c>
    </row>
    <row r="4902" spans="1:4" s="116" customFormat="1" x14ac:dyDescent="0.2">
      <c r="A4902" s="107">
        <v>488000</v>
      </c>
      <c r="B4902" s="112" t="s">
        <v>103</v>
      </c>
      <c r="C4902" s="106">
        <f t="shared" ref="C4902" si="1355">C4903</f>
        <v>9724000</v>
      </c>
      <c r="D4902" s="106">
        <f t="shared" ref="D4902" si="1356">D4903</f>
        <v>0</v>
      </c>
    </row>
    <row r="4903" spans="1:4" s="91" customFormat="1" x14ac:dyDescent="0.2">
      <c r="A4903" s="109">
        <v>488100</v>
      </c>
      <c r="B4903" s="156" t="s">
        <v>103</v>
      </c>
      <c r="C4903" s="119">
        <v>9724000</v>
      </c>
      <c r="D4903" s="119">
        <v>0</v>
      </c>
    </row>
    <row r="4904" spans="1:4" s="91" customFormat="1" x14ac:dyDescent="0.2">
      <c r="A4904" s="107">
        <v>510000</v>
      </c>
      <c r="B4904" s="112" t="s">
        <v>151</v>
      </c>
      <c r="C4904" s="106">
        <f>C4905+0+0</f>
        <v>52240900</v>
      </c>
      <c r="D4904" s="106">
        <f>D4905+0+0</f>
        <v>0</v>
      </c>
    </row>
    <row r="4905" spans="1:4" s="91" customFormat="1" x14ac:dyDescent="0.2">
      <c r="A4905" s="107">
        <v>511000</v>
      </c>
      <c r="B4905" s="112" t="s">
        <v>152</v>
      </c>
      <c r="C4905" s="106">
        <f>SUM(C4906:C4909)</f>
        <v>52240900</v>
      </c>
      <c r="D4905" s="106">
        <f>SUM(D4906:D4909)</f>
        <v>0</v>
      </c>
    </row>
    <row r="4906" spans="1:4" s="91" customFormat="1" x14ac:dyDescent="0.2">
      <c r="A4906" s="109">
        <v>511100</v>
      </c>
      <c r="B4906" s="110" t="s">
        <v>153</v>
      </c>
      <c r="C4906" s="119">
        <v>38588400</v>
      </c>
      <c r="D4906" s="119">
        <v>0</v>
      </c>
    </row>
    <row r="4907" spans="1:4" s="91" customFormat="1" ht="40.5" x14ac:dyDescent="0.2">
      <c r="A4907" s="109">
        <v>511200</v>
      </c>
      <c r="B4907" s="110" t="s">
        <v>154</v>
      </c>
      <c r="C4907" s="119">
        <v>5205400</v>
      </c>
      <c r="D4907" s="119">
        <v>0</v>
      </c>
    </row>
    <row r="4908" spans="1:4" s="91" customFormat="1" x14ac:dyDescent="0.2">
      <c r="A4908" s="109">
        <v>511300</v>
      </c>
      <c r="B4908" s="110" t="s">
        <v>155</v>
      </c>
      <c r="C4908" s="119">
        <v>7410400</v>
      </c>
      <c r="D4908" s="119">
        <v>0</v>
      </c>
    </row>
    <row r="4909" spans="1:4" s="91" customFormat="1" x14ac:dyDescent="0.2">
      <c r="A4909" s="109">
        <v>511700</v>
      </c>
      <c r="B4909" s="110" t="s">
        <v>158</v>
      </c>
      <c r="C4909" s="119">
        <v>1036700</v>
      </c>
      <c r="D4909" s="119">
        <v>0</v>
      </c>
    </row>
    <row r="4910" spans="1:4" s="116" customFormat="1" x14ac:dyDescent="0.2">
      <c r="A4910" s="107">
        <v>630000</v>
      </c>
      <c r="B4910" s="112" t="s">
        <v>319</v>
      </c>
      <c r="C4910" s="106">
        <f>C4911+0</f>
        <v>1623000</v>
      </c>
      <c r="D4910" s="106">
        <f>D4911+0</f>
        <v>0</v>
      </c>
    </row>
    <row r="4911" spans="1:4" s="116" customFormat="1" x14ac:dyDescent="0.2">
      <c r="A4911" s="107">
        <v>631000</v>
      </c>
      <c r="B4911" s="112" t="s">
        <v>125</v>
      </c>
      <c r="C4911" s="106">
        <f>0+0+C4912</f>
        <v>1623000</v>
      </c>
      <c r="D4911" s="106">
        <f>0+0+D4912</f>
        <v>0</v>
      </c>
    </row>
    <row r="4912" spans="1:4" s="91" customFormat="1" x14ac:dyDescent="0.2">
      <c r="A4912" s="117">
        <v>631100</v>
      </c>
      <c r="B4912" s="110" t="s">
        <v>192</v>
      </c>
      <c r="C4912" s="119">
        <v>1623000</v>
      </c>
      <c r="D4912" s="119">
        <v>0</v>
      </c>
    </row>
    <row r="4913" spans="1:4" s="91" customFormat="1" x14ac:dyDescent="0.2">
      <c r="A4913" s="151"/>
      <c r="B4913" s="112" t="s">
        <v>488</v>
      </c>
      <c r="C4913" s="106">
        <f>C4895+C4899+C4904+0+C4910</f>
        <v>231360000</v>
      </c>
      <c r="D4913" s="106">
        <f>D4895+D4899+D4904+0+D4910</f>
        <v>0</v>
      </c>
    </row>
    <row r="4914" spans="1:4" s="91" customFormat="1" x14ac:dyDescent="0.2">
      <c r="A4914" s="150"/>
      <c r="B4914" s="144" t="s">
        <v>229</v>
      </c>
      <c r="C4914" s="148">
        <f>C4844+C4870+C4888+C4913</f>
        <v>869777900</v>
      </c>
      <c r="D4914" s="148">
        <f>D4844+D4870+D4888+D4913</f>
        <v>147500000</v>
      </c>
    </row>
    <row r="4915" spans="1:4" s="91" customFormat="1" x14ac:dyDescent="0.2">
      <c r="A4915" s="127"/>
      <c r="B4915" s="105"/>
      <c r="C4915" s="128"/>
      <c r="D4915" s="128"/>
    </row>
  </sheetData>
  <printOptions horizontalCentered="1" gridLines="1"/>
  <pageMargins left="0" right="0" top="0" bottom="0" header="0" footer="0"/>
  <pageSetup paperSize="9" scale="49" firstPageNumber="12" orientation="portrait" useFirstPageNumber="1" r:id="rId1"/>
  <headerFooter>
    <oddFooter>&amp;C&amp;P</oddFooter>
  </headerFooter>
  <rowBreaks count="138" manualBreakCount="138">
    <brk id="55" max="16383" man="1"/>
    <brk id="104" max="16383" man="1"/>
    <brk id="145" max="16383" man="1"/>
    <brk id="177" max="16383" man="1"/>
    <brk id="210" max="16383" man="1"/>
    <brk id="251" max="16383" man="1"/>
    <brk id="283" max="16383" man="1"/>
    <brk id="320" max="16383" man="1"/>
    <brk id="381" max="16383" man="1"/>
    <brk id="412" max="16383" man="1"/>
    <brk id="434" max="16383" man="1"/>
    <brk id="467" max="16383" man="1"/>
    <brk id="503" max="16383" man="1"/>
    <brk id="530" max="16383" man="1"/>
    <brk id="561" max="16383" man="1"/>
    <brk id="590" max="16383" man="1"/>
    <brk id="629" max="16383" man="1"/>
    <brk id="669" max="16383" man="1"/>
    <brk id="705" max="16383" man="1"/>
    <brk id="744" max="16383" man="1"/>
    <brk id="780" max="16383" man="1"/>
    <brk id="826" max="5" man="1"/>
    <brk id="843" max="16383" man="1"/>
    <brk id="881" max="16383" man="1"/>
    <brk id="918" max="16383" man="1"/>
    <brk id="966" max="16383" man="1"/>
    <brk id="1028" max="16383" man="1"/>
    <brk id="1071" max="16383" man="1"/>
    <brk id="1095" max="16383" man="1"/>
    <brk id="1136" max="16383" man="1"/>
    <brk id="1168" max="16383" man="1"/>
    <brk id="1189" max="16383" man="1"/>
    <brk id="1222" max="16383" man="1"/>
    <brk id="1260" max="16383" man="1"/>
    <brk id="1282" max="16383" man="1"/>
    <brk id="1316" max="16383" man="1"/>
    <brk id="1347" max="16383" man="1"/>
    <brk id="1399" max="16383" man="1"/>
    <brk id="1441" max="16383" man="1"/>
    <brk id="1478" max="16383" man="1"/>
    <brk id="1516" max="16383" man="1"/>
    <brk id="1549" max="16383" man="1"/>
    <brk id="1580" max="16383" man="1"/>
    <brk id="1612" max="16383" man="1"/>
    <brk id="1641" max="16383" man="1"/>
    <brk id="1675" max="16383" man="1"/>
    <brk id="1710" max="16383" man="1"/>
    <brk id="1746" max="16383" man="1"/>
    <brk id="1778" max="16383" man="1"/>
    <brk id="1809" max="16383" man="1"/>
    <brk id="1842" max="16383" man="1"/>
    <brk id="1872" max="16383" man="1"/>
    <brk id="1901" max="16383" man="1"/>
    <brk id="1926" max="16383" man="1"/>
    <brk id="1963" max="16383" man="1"/>
    <brk id="1998" max="16383" man="1"/>
    <brk id="2033" max="16383" man="1"/>
    <brk id="2062" max="16383" man="1"/>
    <brk id="2095" max="16383" man="1"/>
    <brk id="2140" max="16383" man="1"/>
    <brk id="2188" max="16383" man="1"/>
    <brk id="2235" max="16383" man="1"/>
    <brk id="2274" max="16383" man="1"/>
    <brk id="2314" max="16383" man="1"/>
    <brk id="2358" max="16383" man="1"/>
    <brk id="2392" max="16383" man="1"/>
    <brk id="2420" max="16383" man="1"/>
    <brk id="2453" max="16383" man="1"/>
    <brk id="2487" max="16383" man="1"/>
    <brk id="2518" max="16383" man="1"/>
    <brk id="2545" max="16383" man="1"/>
    <brk id="2577" max="16383" man="1"/>
    <brk id="2618" max="16383" man="1"/>
    <brk id="2657" max="16383" man="1"/>
    <brk id="2692" max="16383" man="1"/>
    <brk id="2723" max="16383" man="1"/>
    <brk id="2755" max="16383" man="1"/>
    <brk id="2788" max="16383" man="1"/>
    <brk id="2817" max="16383" man="1"/>
    <brk id="2850" max="16383" man="1"/>
    <brk id="2884" max="16383" man="1"/>
    <brk id="2919" max="16383" man="1"/>
    <brk id="2950" max="16383" man="1"/>
    <brk id="2984" max="16383" man="1"/>
    <brk id="3015" max="16383" man="1"/>
    <brk id="3047" max="16383" man="1"/>
    <brk id="3088" max="16383" man="1"/>
    <brk id="3120" max="16383" man="1"/>
    <brk id="3153" max="16383" man="1"/>
    <brk id="3185" max="16383" man="1"/>
    <brk id="3222" max="16383" man="1"/>
    <brk id="3252" max="16383" man="1"/>
    <brk id="3281" max="16383" man="1"/>
    <brk id="3314" max="16383" man="1"/>
    <brk id="3344" max="16383" man="1"/>
    <brk id="3375" max="16383" man="1"/>
    <brk id="3405" max="16383" man="1"/>
    <brk id="3439" max="16383" man="1"/>
    <brk id="3481" max="5" man="1"/>
    <brk id="3492" max="16383" man="1"/>
    <brk id="3537" max="5" man="1"/>
    <brk id="3567" max="16383" man="1"/>
    <brk id="3604" max="5" man="1"/>
    <brk id="3631" max="16383" man="1"/>
    <brk id="3676" max="5" man="1"/>
    <brk id="3686" max="16383" man="1"/>
    <brk id="3717" max="16383" man="1"/>
    <brk id="3761" max="16383" man="1"/>
    <brk id="3798" max="5" man="1"/>
    <brk id="3828" max="16383" man="1"/>
    <brk id="3866" max="16383" man="1"/>
    <brk id="3899" max="16383" man="1"/>
    <brk id="3943" max="16383" man="1"/>
    <brk id="3983" max="16383" man="1"/>
    <brk id="4029" max="16383" man="1"/>
    <brk id="4063" max="16383" man="1"/>
    <brk id="4103" max="5" man="1"/>
    <brk id="4126" max="16383" man="1"/>
    <brk id="4170" max="16383" man="1"/>
    <brk id="4208" max="16383" man="1"/>
    <brk id="4252" max="16383" man="1"/>
    <brk id="4295" max="16383" man="1"/>
    <brk id="4339" max="16383" man="1"/>
    <brk id="4372" max="16383" man="1"/>
    <brk id="4413" max="5" man="1"/>
    <brk id="4423" max="16383" man="1"/>
    <brk id="4466" max="16383" man="1"/>
    <brk id="4499" max="16383" man="1"/>
    <brk id="4546" max="5" man="1"/>
    <brk id="4581" max="16383" man="1"/>
    <brk id="4625" max="16383" man="1"/>
    <brk id="4669" max="16383" man="1"/>
    <brk id="4712" max="16383" man="1"/>
    <brk id="4753" max="5" man="1"/>
    <brk id="4790" max="5" man="1"/>
    <brk id="4833" max="16383" man="1"/>
    <brk id="4844" max="16383" man="1"/>
    <brk id="48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7"/>
  <sheetViews>
    <sheetView view="pageBreakPreview" zoomScale="75" zoomScaleNormal="75" zoomScaleSheetLayoutView="75" workbookViewId="0">
      <pane xSplit="2" ySplit="3" topLeftCell="C61" activePane="bottomRight" state="frozen"/>
      <selection activeCell="J95" sqref="J95"/>
      <selection pane="topRight" activeCell="J95" sqref="J95"/>
      <selection pane="bottomLeft" activeCell="J95" sqref="J95"/>
      <selection pane="bottomRight" activeCell="G81" sqref="G81"/>
    </sheetView>
  </sheetViews>
  <sheetFormatPr defaultColWidth="9.140625" defaultRowHeight="18.75" x14ac:dyDescent="0.2"/>
  <cols>
    <col min="1" max="1" width="16.85546875" style="70" customWidth="1"/>
    <col min="2" max="2" width="108.42578125" style="177" customWidth="1"/>
    <col min="3" max="3" width="27.7109375" style="197" customWidth="1"/>
    <col min="4" max="5" width="9.140625" style="60"/>
    <col min="6" max="6" width="10" style="60" bestFit="1" customWidth="1"/>
    <col min="7" max="16384" width="9.140625" style="60"/>
  </cols>
  <sheetData>
    <row r="1" spans="1:3" s="58" customFormat="1" x14ac:dyDescent="0.2">
      <c r="A1" s="169"/>
      <c r="B1" s="170"/>
      <c r="C1" s="171"/>
    </row>
    <row r="2" spans="1:3" ht="110.25" customHeight="1" x14ac:dyDescent="0.2">
      <c r="A2" s="95" t="s">
        <v>44</v>
      </c>
      <c r="B2" s="95" t="s">
        <v>47</v>
      </c>
      <c r="C2" s="96" t="s">
        <v>58</v>
      </c>
    </row>
    <row r="3" spans="1:3" s="206" customFormat="1" ht="18" customHeight="1" x14ac:dyDescent="0.2">
      <c r="A3" s="172">
        <v>1</v>
      </c>
      <c r="B3" s="173">
        <v>2</v>
      </c>
      <c r="C3" s="172">
        <v>3</v>
      </c>
    </row>
    <row r="4" spans="1:3" x14ac:dyDescent="0.2">
      <c r="A4" s="81"/>
      <c r="B4" s="174"/>
      <c r="C4" s="175"/>
    </row>
    <row r="5" spans="1:3" ht="19.5" x14ac:dyDescent="0.2">
      <c r="A5" s="176"/>
      <c r="C5" s="178"/>
    </row>
    <row r="6" spans="1:3" ht="37.5" customHeight="1" x14ac:dyDescent="0.2">
      <c r="A6" s="225" t="s">
        <v>747</v>
      </c>
      <c r="B6" s="225"/>
      <c r="C6" s="211"/>
    </row>
    <row r="7" spans="1:3" ht="19.5" x14ac:dyDescent="0.2">
      <c r="A7" s="179"/>
      <c r="B7" s="180" t="s">
        <v>2</v>
      </c>
      <c r="C7" s="178"/>
    </row>
    <row r="8" spans="1:3" s="58" customFormat="1" x14ac:dyDescent="0.2">
      <c r="A8" s="181"/>
      <c r="B8" s="211"/>
      <c r="C8" s="182"/>
    </row>
    <row r="9" spans="1:3" s="58" customFormat="1" x14ac:dyDescent="0.2">
      <c r="A9" s="74"/>
      <c r="B9" s="211"/>
      <c r="C9" s="183"/>
    </row>
    <row r="10" spans="1:3" s="58" customFormat="1" ht="19.5" x14ac:dyDescent="0.2">
      <c r="A10" s="70" t="s">
        <v>549</v>
      </c>
      <c r="B10" s="68"/>
      <c r="C10" s="183"/>
    </row>
    <row r="11" spans="1:3" s="58" customFormat="1" ht="19.5" x14ac:dyDescent="0.2">
      <c r="A11" s="70" t="s">
        <v>236</v>
      </c>
      <c r="B11" s="68"/>
      <c r="C11" s="183"/>
    </row>
    <row r="12" spans="1:3" s="58" customFormat="1" ht="19.5" x14ac:dyDescent="0.2">
      <c r="A12" s="70" t="s">
        <v>335</v>
      </c>
      <c r="B12" s="68"/>
      <c r="C12" s="183"/>
    </row>
    <row r="13" spans="1:3" s="58" customFormat="1" ht="19.5" x14ac:dyDescent="0.2">
      <c r="A13" s="70" t="s">
        <v>550</v>
      </c>
      <c r="B13" s="68"/>
      <c r="C13" s="183"/>
    </row>
    <row r="14" spans="1:3" s="58" customFormat="1" x14ac:dyDescent="0.2">
      <c r="A14" s="70"/>
      <c r="B14" s="61"/>
      <c r="C14" s="182"/>
    </row>
    <row r="15" spans="1:3" s="191" customFormat="1" ht="18.75" customHeight="1" x14ac:dyDescent="0.2">
      <c r="A15" s="15">
        <v>720000</v>
      </c>
      <c r="B15" s="5" t="s">
        <v>81</v>
      </c>
      <c r="C15" s="182">
        <f t="shared" ref="C15:C16" si="0">C16</f>
        <v>38000</v>
      </c>
    </row>
    <row r="16" spans="1:3" s="58" customFormat="1" ht="19.5" x14ac:dyDescent="0.2">
      <c r="A16" s="71">
        <v>729000</v>
      </c>
      <c r="B16" s="14" t="s">
        <v>77</v>
      </c>
      <c r="C16" s="184">
        <f t="shared" si="0"/>
        <v>38000</v>
      </c>
    </row>
    <row r="17" spans="1:3" s="58" customFormat="1" x14ac:dyDescent="0.2">
      <c r="A17" s="70">
        <v>729100</v>
      </c>
      <c r="B17" s="11" t="s">
        <v>77</v>
      </c>
      <c r="C17" s="183">
        <v>38000</v>
      </c>
    </row>
    <row r="18" spans="1:3" s="191" customFormat="1" ht="37.5" x14ac:dyDescent="0.2">
      <c r="A18" s="15" t="s">
        <v>1</v>
      </c>
      <c r="B18" s="5" t="s">
        <v>748</v>
      </c>
      <c r="C18" s="182">
        <v>700</v>
      </c>
    </row>
    <row r="19" spans="1:3" s="58" customFormat="1" x14ac:dyDescent="0.2">
      <c r="A19" s="185"/>
      <c r="B19" s="186" t="s">
        <v>746</v>
      </c>
      <c r="C19" s="187">
        <f t="shared" ref="C19" si="1">C15+C18</f>
        <v>38700</v>
      </c>
    </row>
    <row r="20" spans="1:3" s="58" customFormat="1" x14ac:dyDescent="0.2">
      <c r="A20" s="181"/>
      <c r="B20" s="211"/>
      <c r="C20" s="182"/>
    </row>
    <row r="21" spans="1:3" s="58" customFormat="1" x14ac:dyDescent="0.2">
      <c r="A21" s="74"/>
      <c r="B21" s="211"/>
      <c r="C21" s="183"/>
    </row>
    <row r="22" spans="1:3" s="58" customFormat="1" ht="19.5" x14ac:dyDescent="0.2">
      <c r="A22" s="70" t="s">
        <v>553</v>
      </c>
      <c r="B22" s="68"/>
      <c r="C22" s="183"/>
    </row>
    <row r="23" spans="1:3" s="58" customFormat="1" ht="19.5" x14ac:dyDescent="0.2">
      <c r="A23" s="70" t="s">
        <v>236</v>
      </c>
      <c r="B23" s="68"/>
      <c r="C23" s="183"/>
    </row>
    <row r="24" spans="1:3" s="58" customFormat="1" ht="19.5" x14ac:dyDescent="0.2">
      <c r="A24" s="70" t="s">
        <v>337</v>
      </c>
      <c r="B24" s="68"/>
      <c r="C24" s="183"/>
    </row>
    <row r="25" spans="1:3" s="58" customFormat="1" ht="19.5" x14ac:dyDescent="0.2">
      <c r="A25" s="70" t="s">
        <v>525</v>
      </c>
      <c r="B25" s="68"/>
      <c r="C25" s="183"/>
    </row>
    <row r="26" spans="1:3" s="58" customFormat="1" x14ac:dyDescent="0.2">
      <c r="A26" s="70"/>
      <c r="B26" s="61"/>
      <c r="C26" s="182"/>
    </row>
    <row r="27" spans="1:3" s="191" customFormat="1" ht="18.75" customHeight="1" x14ac:dyDescent="0.2">
      <c r="A27" s="15">
        <v>720000</v>
      </c>
      <c r="B27" s="5" t="s">
        <v>81</v>
      </c>
      <c r="C27" s="182">
        <f t="shared" ref="C27:C28" si="2">+C28</f>
        <v>200000</v>
      </c>
    </row>
    <row r="28" spans="1:3" s="58" customFormat="1" ht="19.5" x14ac:dyDescent="0.2">
      <c r="A28" s="71">
        <v>722000</v>
      </c>
      <c r="B28" s="63" t="s">
        <v>751</v>
      </c>
      <c r="C28" s="184">
        <f t="shared" si="2"/>
        <v>200000</v>
      </c>
    </row>
    <row r="29" spans="1:3" s="58" customFormat="1" x14ac:dyDescent="0.2">
      <c r="A29" s="70">
        <v>722500</v>
      </c>
      <c r="B29" s="11" t="s">
        <v>86</v>
      </c>
      <c r="C29" s="183">
        <v>200000</v>
      </c>
    </row>
    <row r="30" spans="1:3" s="191" customFormat="1" ht="37.5" x14ac:dyDescent="0.2">
      <c r="A30" s="15" t="s">
        <v>1</v>
      </c>
      <c r="B30" s="5" t="s">
        <v>748</v>
      </c>
      <c r="C30" s="182">
        <v>0</v>
      </c>
    </row>
    <row r="31" spans="1:3" s="58" customFormat="1" x14ac:dyDescent="0.2">
      <c r="A31" s="185"/>
      <c r="B31" s="186" t="s">
        <v>746</v>
      </c>
      <c r="C31" s="187">
        <f>+C27</f>
        <v>200000</v>
      </c>
    </row>
    <row r="32" spans="1:3" s="58" customFormat="1" x14ac:dyDescent="0.2">
      <c r="A32" s="181"/>
      <c r="B32" s="211"/>
      <c r="C32" s="182"/>
    </row>
    <row r="33" spans="1:6" s="58" customFormat="1" x14ac:dyDescent="0.2">
      <c r="A33" s="74"/>
      <c r="B33" s="211"/>
      <c r="C33" s="183"/>
    </row>
    <row r="34" spans="1:6" s="58" customFormat="1" ht="19.5" x14ac:dyDescent="0.2">
      <c r="A34" s="70" t="s">
        <v>554</v>
      </c>
      <c r="B34" s="68"/>
      <c r="C34" s="183"/>
    </row>
    <row r="35" spans="1:6" s="58" customFormat="1" ht="19.5" x14ac:dyDescent="0.2">
      <c r="A35" s="70" t="s">
        <v>236</v>
      </c>
      <c r="B35" s="68"/>
      <c r="C35" s="183"/>
    </row>
    <row r="36" spans="1:6" s="58" customFormat="1" ht="19.5" x14ac:dyDescent="0.2">
      <c r="A36" s="70" t="s">
        <v>338</v>
      </c>
      <c r="B36" s="68"/>
      <c r="C36" s="183"/>
    </row>
    <row r="37" spans="1:6" s="58" customFormat="1" ht="19.5" x14ac:dyDescent="0.2">
      <c r="A37" s="70" t="s">
        <v>525</v>
      </c>
      <c r="B37" s="68"/>
      <c r="C37" s="183"/>
    </row>
    <row r="38" spans="1:6" s="58" customFormat="1" x14ac:dyDescent="0.2">
      <c r="A38" s="70"/>
      <c r="B38" s="61"/>
      <c r="C38" s="182"/>
    </row>
    <row r="39" spans="1:6" s="191" customFormat="1" ht="18.75" customHeight="1" x14ac:dyDescent="0.2">
      <c r="A39" s="15">
        <v>720000</v>
      </c>
      <c r="B39" s="5" t="s">
        <v>81</v>
      </c>
      <c r="C39" s="182">
        <f t="shared" ref="C39" si="3">+C40</f>
        <v>4168400</v>
      </c>
    </row>
    <row r="40" spans="1:6" s="58" customFormat="1" ht="19.5" x14ac:dyDescent="0.2">
      <c r="A40" s="71">
        <v>722000</v>
      </c>
      <c r="B40" s="63" t="s">
        <v>751</v>
      </c>
      <c r="C40" s="184">
        <f>+C41</f>
        <v>4168400</v>
      </c>
    </row>
    <row r="41" spans="1:6" s="58" customFormat="1" x14ac:dyDescent="0.2">
      <c r="A41" s="70">
        <v>722400</v>
      </c>
      <c r="B41" s="11" t="s">
        <v>749</v>
      </c>
      <c r="C41" s="183">
        <v>4168400</v>
      </c>
    </row>
    <row r="42" spans="1:6" s="191" customFormat="1" ht="37.5" x14ac:dyDescent="0.2">
      <c r="A42" s="15" t="s">
        <v>1</v>
      </c>
      <c r="B42" s="5" t="s">
        <v>748</v>
      </c>
      <c r="C42" s="182">
        <v>0</v>
      </c>
    </row>
    <row r="43" spans="1:6" s="58" customFormat="1" x14ac:dyDescent="0.2">
      <c r="A43" s="185"/>
      <c r="B43" s="186" t="s">
        <v>746</v>
      </c>
      <c r="C43" s="187">
        <f t="shared" ref="C43" si="4">+C39+C42</f>
        <v>4168400</v>
      </c>
      <c r="F43" s="197"/>
    </row>
    <row r="44" spans="1:6" s="58" customFormat="1" x14ac:dyDescent="0.2">
      <c r="A44" s="181"/>
      <c r="B44" s="211"/>
      <c r="C44" s="182"/>
    </row>
    <row r="45" spans="1:6" s="58" customFormat="1" x14ac:dyDescent="0.2">
      <c r="A45" s="181"/>
      <c r="B45" s="211"/>
      <c r="C45" s="182"/>
    </row>
    <row r="46" spans="1:6" s="58" customFormat="1" ht="19.5" x14ac:dyDescent="0.2">
      <c r="A46" s="70" t="s">
        <v>562</v>
      </c>
      <c r="B46" s="68"/>
      <c r="C46" s="183"/>
    </row>
    <row r="47" spans="1:6" s="58" customFormat="1" ht="19.5" x14ac:dyDescent="0.2">
      <c r="A47" s="70" t="s">
        <v>239</v>
      </c>
      <c r="B47" s="68"/>
      <c r="C47" s="183"/>
    </row>
    <row r="48" spans="1:6" s="58" customFormat="1" ht="19.5" x14ac:dyDescent="0.2">
      <c r="A48" s="70" t="s">
        <v>352</v>
      </c>
      <c r="B48" s="68"/>
      <c r="C48" s="183"/>
    </row>
    <row r="49" spans="1:3" s="58" customFormat="1" ht="19.5" x14ac:dyDescent="0.2">
      <c r="A49" s="70" t="s">
        <v>563</v>
      </c>
      <c r="B49" s="68"/>
      <c r="C49" s="183"/>
    </row>
    <row r="50" spans="1:3" s="58" customFormat="1" x14ac:dyDescent="0.2">
      <c r="A50" s="70"/>
      <c r="B50" s="61"/>
      <c r="C50" s="182"/>
    </row>
    <row r="51" spans="1:3" s="191" customFormat="1" ht="18.75" customHeight="1" x14ac:dyDescent="0.2">
      <c r="A51" s="15">
        <v>720000</v>
      </c>
      <c r="B51" s="5" t="s">
        <v>81</v>
      </c>
      <c r="C51" s="182">
        <f t="shared" ref="C51:C52" si="5">+C52</f>
        <v>700000</v>
      </c>
    </row>
    <row r="52" spans="1:3" s="58" customFormat="1" ht="19.5" x14ac:dyDescent="0.2">
      <c r="A52" s="71">
        <v>722000</v>
      </c>
      <c r="B52" s="63" t="s">
        <v>751</v>
      </c>
      <c r="C52" s="184">
        <f t="shared" si="5"/>
        <v>700000</v>
      </c>
    </row>
    <row r="53" spans="1:3" s="58" customFormat="1" x14ac:dyDescent="0.2">
      <c r="A53" s="70">
        <v>722500</v>
      </c>
      <c r="B53" s="11" t="s">
        <v>86</v>
      </c>
      <c r="C53" s="183">
        <v>700000</v>
      </c>
    </row>
    <row r="54" spans="1:3" s="191" customFormat="1" x14ac:dyDescent="0.2">
      <c r="A54" s="15">
        <v>810000</v>
      </c>
      <c r="B54" s="211" t="s">
        <v>752</v>
      </c>
      <c r="C54" s="182">
        <f t="shared" ref="C54" si="6">+C55+C58</f>
        <v>1331600</v>
      </c>
    </row>
    <row r="55" spans="1:3" s="58" customFormat="1" ht="19.5" x14ac:dyDescent="0.2">
      <c r="A55" s="71">
        <v>811000</v>
      </c>
      <c r="B55" s="68" t="s">
        <v>136</v>
      </c>
      <c r="C55" s="184">
        <f>+C57+C56</f>
        <v>901100</v>
      </c>
    </row>
    <row r="56" spans="1:3" s="58" customFormat="1" x14ac:dyDescent="0.2">
      <c r="A56" s="40">
        <v>811100</v>
      </c>
      <c r="B56" s="66" t="s">
        <v>137</v>
      </c>
      <c r="C56" s="183">
        <v>750100</v>
      </c>
    </row>
    <row r="57" spans="1:3" s="58" customFormat="1" x14ac:dyDescent="0.2">
      <c r="A57" s="70">
        <v>811200</v>
      </c>
      <c r="B57" s="66" t="s">
        <v>138</v>
      </c>
      <c r="C57" s="183">
        <v>151000</v>
      </c>
    </row>
    <row r="58" spans="1:3" s="69" customFormat="1" ht="19.5" x14ac:dyDescent="0.2">
      <c r="A58" s="71">
        <v>813000</v>
      </c>
      <c r="B58" s="68" t="s">
        <v>753</v>
      </c>
      <c r="C58" s="184">
        <f>C59</f>
        <v>430500</v>
      </c>
    </row>
    <row r="59" spans="1:3" s="58" customFormat="1" x14ac:dyDescent="0.2">
      <c r="A59" s="40">
        <v>813100</v>
      </c>
      <c r="B59" s="66" t="s">
        <v>212</v>
      </c>
      <c r="C59" s="183">
        <v>430500</v>
      </c>
    </row>
    <row r="60" spans="1:3" s="191" customFormat="1" x14ac:dyDescent="0.2">
      <c r="A60" s="74">
        <v>930000</v>
      </c>
      <c r="B60" s="211" t="s">
        <v>754</v>
      </c>
      <c r="C60" s="182">
        <f t="shared" ref="C60:C61" si="7">C61</f>
        <v>5000</v>
      </c>
    </row>
    <row r="61" spans="1:3" s="58" customFormat="1" ht="19.5" x14ac:dyDescent="0.2">
      <c r="A61" s="13">
        <v>931000</v>
      </c>
      <c r="B61" s="14" t="s">
        <v>755</v>
      </c>
      <c r="C61" s="184">
        <f t="shared" si="7"/>
        <v>5000</v>
      </c>
    </row>
    <row r="62" spans="1:3" s="58" customFormat="1" x14ac:dyDescent="0.2">
      <c r="A62" s="40">
        <v>931100</v>
      </c>
      <c r="B62" s="66" t="s">
        <v>185</v>
      </c>
      <c r="C62" s="183">
        <v>5000</v>
      </c>
    </row>
    <row r="63" spans="1:3" s="58" customFormat="1" ht="37.5" x14ac:dyDescent="0.2">
      <c r="A63" s="15" t="s">
        <v>1</v>
      </c>
      <c r="B63" s="5" t="s">
        <v>748</v>
      </c>
      <c r="C63" s="182">
        <v>578900</v>
      </c>
    </row>
    <row r="64" spans="1:3" s="58" customFormat="1" x14ac:dyDescent="0.2">
      <c r="A64" s="185"/>
      <c r="B64" s="186" t="s">
        <v>746</v>
      </c>
      <c r="C64" s="187">
        <f>+C51+C54+C63+C60</f>
        <v>2615500</v>
      </c>
    </row>
    <row r="65" spans="1:3" s="58" customFormat="1" x14ac:dyDescent="0.2">
      <c r="A65" s="181"/>
      <c r="B65" s="188"/>
      <c r="C65" s="182"/>
    </row>
    <row r="66" spans="1:3" s="58" customFormat="1" x14ac:dyDescent="0.2">
      <c r="A66" s="74"/>
      <c r="B66" s="211"/>
      <c r="C66" s="183"/>
    </row>
    <row r="67" spans="1:3" s="58" customFormat="1" ht="19.5" x14ac:dyDescent="0.2">
      <c r="A67" s="70" t="s">
        <v>572</v>
      </c>
      <c r="B67" s="68"/>
      <c r="C67" s="183"/>
    </row>
    <row r="68" spans="1:3" s="58" customFormat="1" ht="19.5" x14ac:dyDescent="0.2">
      <c r="A68" s="70" t="s">
        <v>240</v>
      </c>
      <c r="B68" s="68"/>
      <c r="C68" s="183"/>
    </row>
    <row r="69" spans="1:3" s="58" customFormat="1" ht="19.5" x14ac:dyDescent="0.2">
      <c r="A69" s="70" t="s">
        <v>332</v>
      </c>
      <c r="B69" s="68"/>
      <c r="C69" s="183"/>
    </row>
    <row r="70" spans="1:3" s="58" customFormat="1" ht="19.5" x14ac:dyDescent="0.2">
      <c r="A70" s="70" t="s">
        <v>573</v>
      </c>
      <c r="B70" s="68"/>
      <c r="C70" s="183"/>
    </row>
    <row r="71" spans="1:3" s="58" customFormat="1" x14ac:dyDescent="0.2">
      <c r="A71" s="70"/>
      <c r="B71" s="61"/>
      <c r="C71" s="182"/>
    </row>
    <row r="72" spans="1:3" s="191" customFormat="1" ht="18.75" customHeight="1" x14ac:dyDescent="0.2">
      <c r="A72" s="15">
        <v>720000</v>
      </c>
      <c r="B72" s="5" t="s">
        <v>81</v>
      </c>
      <c r="C72" s="182">
        <f>+C73+C75</f>
        <v>719700</v>
      </c>
    </row>
    <row r="73" spans="1:3" s="58" customFormat="1" ht="18.75" customHeight="1" x14ac:dyDescent="0.2">
      <c r="A73" s="16">
        <v>721000</v>
      </c>
      <c r="B73" s="5" t="s">
        <v>75</v>
      </c>
      <c r="C73" s="184">
        <f>+C74</f>
        <v>331300</v>
      </c>
    </row>
    <row r="74" spans="1:3" s="58" customFormat="1" ht="18.75" customHeight="1" x14ac:dyDescent="0.2">
      <c r="A74" s="47">
        <v>721200</v>
      </c>
      <c r="B74" s="11" t="s">
        <v>82</v>
      </c>
      <c r="C74" s="183">
        <v>331300</v>
      </c>
    </row>
    <row r="75" spans="1:3" s="58" customFormat="1" ht="19.5" x14ac:dyDescent="0.2">
      <c r="A75" s="71">
        <v>722000</v>
      </c>
      <c r="B75" s="63" t="s">
        <v>751</v>
      </c>
      <c r="C75" s="184">
        <f>+C76</f>
        <v>388400</v>
      </c>
    </row>
    <row r="76" spans="1:3" s="58" customFormat="1" x14ac:dyDescent="0.2">
      <c r="A76" s="70">
        <v>722500</v>
      </c>
      <c r="B76" s="11" t="s">
        <v>86</v>
      </c>
      <c r="C76" s="183">
        <v>388400</v>
      </c>
    </row>
    <row r="77" spans="1:3" s="191" customFormat="1" ht="37.5" x14ac:dyDescent="0.2">
      <c r="A77" s="15" t="s">
        <v>1</v>
      </c>
      <c r="B77" s="5" t="s">
        <v>748</v>
      </c>
      <c r="C77" s="182">
        <v>580000</v>
      </c>
    </row>
    <row r="78" spans="1:3" s="58" customFormat="1" x14ac:dyDescent="0.2">
      <c r="A78" s="172"/>
      <c r="B78" s="186" t="s">
        <v>746</v>
      </c>
      <c r="C78" s="187">
        <f t="shared" ref="C78" si="8">+C72+C77</f>
        <v>1299700</v>
      </c>
    </row>
    <row r="79" spans="1:3" s="58" customFormat="1" x14ac:dyDescent="0.2">
      <c r="A79" s="81"/>
      <c r="B79" s="211"/>
      <c r="C79" s="182"/>
    </row>
    <row r="80" spans="1:3" s="58" customFormat="1" x14ac:dyDescent="0.2">
      <c r="A80" s="74"/>
      <c r="B80" s="211"/>
      <c r="C80" s="183"/>
    </row>
    <row r="81" spans="1:3" s="58" customFormat="1" ht="19.5" x14ac:dyDescent="0.2">
      <c r="A81" s="70" t="s">
        <v>580</v>
      </c>
      <c r="B81" s="68"/>
      <c r="C81" s="183"/>
    </row>
    <row r="82" spans="1:3" s="58" customFormat="1" ht="19.5" x14ac:dyDescent="0.2">
      <c r="A82" s="70" t="s">
        <v>240</v>
      </c>
      <c r="B82" s="68"/>
      <c r="C82" s="183"/>
    </row>
    <row r="83" spans="1:3" s="58" customFormat="1" ht="19.5" x14ac:dyDescent="0.2">
      <c r="A83" s="70" t="s">
        <v>336</v>
      </c>
      <c r="B83" s="68"/>
      <c r="C83" s="183"/>
    </row>
    <row r="84" spans="1:3" s="58" customFormat="1" ht="19.5" x14ac:dyDescent="0.2">
      <c r="A84" s="70" t="s">
        <v>525</v>
      </c>
      <c r="B84" s="68"/>
      <c r="C84" s="183"/>
    </row>
    <row r="85" spans="1:3" s="58" customFormat="1" x14ac:dyDescent="0.2">
      <c r="A85" s="70"/>
      <c r="B85" s="61"/>
      <c r="C85" s="182"/>
    </row>
    <row r="86" spans="1:3" s="191" customFormat="1" ht="18.75" customHeight="1" x14ac:dyDescent="0.2">
      <c r="A86" s="15">
        <v>720000</v>
      </c>
      <c r="B86" s="5" t="s">
        <v>81</v>
      </c>
      <c r="C86" s="182">
        <f t="shared" ref="C86:C87" si="9">+C87</f>
        <v>193300</v>
      </c>
    </row>
    <row r="87" spans="1:3" s="58" customFormat="1" ht="19.5" x14ac:dyDescent="0.2">
      <c r="A87" s="71">
        <v>722000</v>
      </c>
      <c r="B87" s="63" t="s">
        <v>751</v>
      </c>
      <c r="C87" s="184">
        <f t="shared" si="9"/>
        <v>193300</v>
      </c>
    </row>
    <row r="88" spans="1:3" s="58" customFormat="1" x14ac:dyDescent="0.2">
      <c r="A88" s="70">
        <v>722500</v>
      </c>
      <c r="B88" s="11" t="s">
        <v>86</v>
      </c>
      <c r="C88" s="183">
        <v>193300</v>
      </c>
    </row>
    <row r="89" spans="1:3" s="191" customFormat="1" ht="37.5" x14ac:dyDescent="0.2">
      <c r="A89" s="15" t="s">
        <v>1</v>
      </c>
      <c r="B89" s="5" t="s">
        <v>748</v>
      </c>
      <c r="C89" s="182">
        <v>7400</v>
      </c>
    </row>
    <row r="90" spans="1:3" s="58" customFormat="1" x14ac:dyDescent="0.2">
      <c r="A90" s="185"/>
      <c r="B90" s="186" t="s">
        <v>746</v>
      </c>
      <c r="C90" s="187">
        <f>+C86+C89</f>
        <v>200700</v>
      </c>
    </row>
    <row r="91" spans="1:3" s="58" customFormat="1" x14ac:dyDescent="0.2">
      <c r="A91" s="181"/>
      <c r="B91" s="189"/>
      <c r="C91" s="182"/>
    </row>
    <row r="92" spans="1:3" s="58" customFormat="1" x14ac:dyDescent="0.2">
      <c r="A92" s="74"/>
      <c r="B92" s="211"/>
      <c r="C92" s="183"/>
    </row>
    <row r="93" spans="1:3" s="58" customFormat="1" ht="19.5" x14ac:dyDescent="0.2">
      <c r="A93" s="70" t="s">
        <v>584</v>
      </c>
      <c r="B93" s="68"/>
      <c r="C93" s="183"/>
    </row>
    <row r="94" spans="1:3" s="58" customFormat="1" ht="19.5" x14ac:dyDescent="0.2">
      <c r="A94" s="70" t="s">
        <v>240</v>
      </c>
      <c r="B94" s="68"/>
      <c r="C94" s="183"/>
    </row>
    <row r="95" spans="1:3" s="58" customFormat="1" ht="19.5" x14ac:dyDescent="0.2">
      <c r="A95" s="70" t="s">
        <v>361</v>
      </c>
      <c r="B95" s="68"/>
      <c r="C95" s="183"/>
    </row>
    <row r="96" spans="1:3" s="58" customFormat="1" ht="19.5" x14ac:dyDescent="0.2">
      <c r="A96" s="70" t="s">
        <v>585</v>
      </c>
      <c r="B96" s="68"/>
      <c r="C96" s="183"/>
    </row>
    <row r="97" spans="1:3" s="58" customFormat="1" x14ac:dyDescent="0.2">
      <c r="A97" s="70"/>
      <c r="B97" s="61"/>
      <c r="C97" s="182"/>
    </row>
    <row r="98" spans="1:3" s="191" customFormat="1" ht="18.75" customHeight="1" x14ac:dyDescent="0.2">
      <c r="A98" s="15">
        <v>720000</v>
      </c>
      <c r="B98" s="5" t="s">
        <v>81</v>
      </c>
      <c r="C98" s="182">
        <f t="shared" ref="C98:C99" si="10">+C99</f>
        <v>829700</v>
      </c>
    </row>
    <row r="99" spans="1:3" s="58" customFormat="1" ht="19.5" x14ac:dyDescent="0.2">
      <c r="A99" s="71">
        <v>722000</v>
      </c>
      <c r="B99" s="63" t="s">
        <v>751</v>
      </c>
      <c r="C99" s="184">
        <f t="shared" si="10"/>
        <v>829700</v>
      </c>
    </row>
    <row r="100" spans="1:3" s="58" customFormat="1" x14ac:dyDescent="0.2">
      <c r="A100" s="70">
        <v>722500</v>
      </c>
      <c r="B100" s="11" t="s">
        <v>86</v>
      </c>
      <c r="C100" s="183">
        <v>829700</v>
      </c>
    </row>
    <row r="101" spans="1:3" s="191" customFormat="1" ht="37.5" x14ac:dyDescent="0.2">
      <c r="A101" s="15" t="s">
        <v>1</v>
      </c>
      <c r="B101" s="5" t="s">
        <v>748</v>
      </c>
      <c r="C101" s="182">
        <v>383600</v>
      </c>
    </row>
    <row r="102" spans="1:3" s="58" customFormat="1" x14ac:dyDescent="0.2">
      <c r="A102" s="185"/>
      <c r="B102" s="186" t="s">
        <v>746</v>
      </c>
      <c r="C102" s="187">
        <f t="shared" ref="C102" si="11">+C98+C101</f>
        <v>1213300</v>
      </c>
    </row>
    <row r="103" spans="1:3" s="58" customFormat="1" x14ac:dyDescent="0.2">
      <c r="A103" s="181"/>
      <c r="B103" s="211"/>
      <c r="C103" s="182"/>
    </row>
    <row r="104" spans="1:3" s="58" customFormat="1" x14ac:dyDescent="0.2">
      <c r="A104" s="181"/>
      <c r="B104" s="211"/>
      <c r="C104" s="182"/>
    </row>
    <row r="105" spans="1:3" s="58" customFormat="1" ht="19.5" x14ac:dyDescent="0.2">
      <c r="A105" s="70" t="s">
        <v>590</v>
      </c>
      <c r="B105" s="68"/>
      <c r="C105" s="182"/>
    </row>
    <row r="106" spans="1:3" s="58" customFormat="1" ht="19.5" x14ac:dyDescent="0.2">
      <c r="A106" s="70" t="s">
        <v>241</v>
      </c>
      <c r="B106" s="68"/>
      <c r="C106" s="182"/>
    </row>
    <row r="107" spans="1:3" s="58" customFormat="1" ht="19.5" x14ac:dyDescent="0.2">
      <c r="A107" s="70" t="s">
        <v>335</v>
      </c>
      <c r="B107" s="68"/>
      <c r="C107" s="182"/>
    </row>
    <row r="108" spans="1:3" s="58" customFormat="1" ht="19.5" x14ac:dyDescent="0.2">
      <c r="A108" s="70" t="s">
        <v>525</v>
      </c>
      <c r="B108" s="68"/>
      <c r="C108" s="182"/>
    </row>
    <row r="109" spans="1:3" s="58" customFormat="1" x14ac:dyDescent="0.2">
      <c r="A109" s="70"/>
      <c r="B109" s="61"/>
      <c r="C109" s="182"/>
    </row>
    <row r="110" spans="1:3" s="191" customFormat="1" x14ac:dyDescent="0.2">
      <c r="A110" s="15">
        <v>720000</v>
      </c>
      <c r="B110" s="5" t="s">
        <v>81</v>
      </c>
      <c r="C110" s="182">
        <f t="shared" ref="C110:C111" si="12">C111</f>
        <v>6000</v>
      </c>
    </row>
    <row r="111" spans="1:3" s="69" customFormat="1" ht="19.5" x14ac:dyDescent="0.2">
      <c r="A111" s="71">
        <v>723000</v>
      </c>
      <c r="B111" s="63" t="s">
        <v>198</v>
      </c>
      <c r="C111" s="184">
        <f t="shared" si="12"/>
        <v>6000</v>
      </c>
    </row>
    <row r="112" spans="1:3" s="58" customFormat="1" x14ac:dyDescent="0.2">
      <c r="A112" s="70">
        <v>723100</v>
      </c>
      <c r="B112" s="11" t="s">
        <v>198</v>
      </c>
      <c r="C112" s="183">
        <v>6000</v>
      </c>
    </row>
    <row r="113" spans="1:3" s="210" customFormat="1" x14ac:dyDescent="0.2">
      <c r="A113" s="194"/>
      <c r="B113" s="207" t="s">
        <v>746</v>
      </c>
      <c r="C113" s="195">
        <f t="shared" ref="C113" si="13">C110</f>
        <v>6000</v>
      </c>
    </row>
    <row r="114" spans="1:3" s="58" customFormat="1" x14ac:dyDescent="0.2">
      <c r="A114" s="181"/>
      <c r="B114" s="211"/>
      <c r="C114" s="182"/>
    </row>
    <row r="115" spans="1:3" s="58" customFormat="1" x14ac:dyDescent="0.2">
      <c r="A115" s="181"/>
      <c r="B115" s="211"/>
      <c r="C115" s="182"/>
    </row>
    <row r="116" spans="1:3" s="58" customFormat="1" ht="19.5" x14ac:dyDescent="0.2">
      <c r="A116" s="70" t="s">
        <v>592</v>
      </c>
      <c r="B116" s="68"/>
      <c r="C116" s="183"/>
    </row>
    <row r="117" spans="1:3" s="58" customFormat="1" ht="19.5" x14ac:dyDescent="0.2">
      <c r="A117" s="70" t="s">
        <v>241</v>
      </c>
      <c r="B117" s="68"/>
      <c r="C117" s="183"/>
    </row>
    <row r="118" spans="1:3" s="58" customFormat="1" ht="19.5" x14ac:dyDescent="0.2">
      <c r="A118" s="70" t="s">
        <v>337</v>
      </c>
      <c r="B118" s="68"/>
      <c r="C118" s="183"/>
    </row>
    <row r="119" spans="1:3" s="58" customFormat="1" ht="19.5" x14ac:dyDescent="0.2">
      <c r="A119" s="70" t="s">
        <v>525</v>
      </c>
      <c r="B119" s="68"/>
      <c r="C119" s="183"/>
    </row>
    <row r="120" spans="1:3" s="58" customFormat="1" x14ac:dyDescent="0.2">
      <c r="A120" s="70"/>
      <c r="B120" s="61"/>
      <c r="C120" s="182"/>
    </row>
    <row r="121" spans="1:3" s="191" customFormat="1" x14ac:dyDescent="0.2">
      <c r="A121" s="15">
        <v>720000</v>
      </c>
      <c r="B121" s="5" t="s">
        <v>81</v>
      </c>
      <c r="C121" s="182">
        <f>+C122</f>
        <v>3000</v>
      </c>
    </row>
    <row r="122" spans="1:3" s="58" customFormat="1" ht="19.5" x14ac:dyDescent="0.2">
      <c r="A122" s="71">
        <v>723000</v>
      </c>
      <c r="B122" s="63" t="s">
        <v>198</v>
      </c>
      <c r="C122" s="184">
        <f t="shared" ref="C122" si="14">+C123</f>
        <v>3000</v>
      </c>
    </row>
    <row r="123" spans="1:3" s="58" customFormat="1" x14ac:dyDescent="0.2">
      <c r="A123" s="70">
        <v>723100</v>
      </c>
      <c r="B123" s="11" t="s">
        <v>198</v>
      </c>
      <c r="C123" s="183">
        <v>3000</v>
      </c>
    </row>
    <row r="124" spans="1:3" s="58" customFormat="1" x14ac:dyDescent="0.2">
      <c r="A124" s="185"/>
      <c r="B124" s="186" t="s">
        <v>746</v>
      </c>
      <c r="C124" s="187">
        <f>+C121</f>
        <v>3000</v>
      </c>
    </row>
    <row r="125" spans="1:3" s="58" customFormat="1" x14ac:dyDescent="0.2">
      <c r="A125" s="181"/>
      <c r="B125" s="211"/>
      <c r="C125" s="182"/>
    </row>
    <row r="126" spans="1:3" s="58" customFormat="1" x14ac:dyDescent="0.2">
      <c r="A126" s="74"/>
      <c r="B126" s="211"/>
      <c r="C126" s="183"/>
    </row>
    <row r="127" spans="1:3" s="58" customFormat="1" ht="19.5" x14ac:dyDescent="0.2">
      <c r="A127" s="70" t="s">
        <v>731</v>
      </c>
      <c r="B127" s="68"/>
      <c r="C127" s="183"/>
    </row>
    <row r="128" spans="1:3" s="58" customFormat="1" ht="19.5" x14ac:dyDescent="0.2">
      <c r="A128" s="70" t="s">
        <v>241</v>
      </c>
      <c r="B128" s="68"/>
      <c r="C128" s="183"/>
    </row>
    <row r="129" spans="1:3" s="58" customFormat="1" ht="19.5" x14ac:dyDescent="0.2">
      <c r="A129" s="70" t="s">
        <v>339</v>
      </c>
      <c r="B129" s="68"/>
      <c r="C129" s="183"/>
    </row>
    <row r="130" spans="1:3" s="58" customFormat="1" ht="19.5" x14ac:dyDescent="0.2">
      <c r="A130" s="70" t="s">
        <v>732</v>
      </c>
      <c r="B130" s="68"/>
      <c r="C130" s="183"/>
    </row>
    <row r="131" spans="1:3" s="58" customFormat="1" x14ac:dyDescent="0.2">
      <c r="A131" s="70"/>
      <c r="B131" s="61"/>
      <c r="C131" s="182"/>
    </row>
    <row r="132" spans="1:3" s="191" customFormat="1" x14ac:dyDescent="0.2">
      <c r="A132" s="15">
        <v>710000</v>
      </c>
      <c r="B132" s="5" t="s">
        <v>79</v>
      </c>
      <c r="C132" s="182">
        <f t="shared" ref="C132:C133" si="15">+C133</f>
        <v>147500000</v>
      </c>
    </row>
    <row r="133" spans="1:3" s="58" customFormat="1" ht="19.5" x14ac:dyDescent="0.2">
      <c r="A133" s="71">
        <v>717000</v>
      </c>
      <c r="B133" s="63" t="s">
        <v>61</v>
      </c>
      <c r="C133" s="184">
        <f t="shared" si="15"/>
        <v>147500000</v>
      </c>
    </row>
    <row r="134" spans="1:3" s="58" customFormat="1" x14ac:dyDescent="0.2">
      <c r="A134" s="70">
        <v>717100</v>
      </c>
      <c r="B134" s="11" t="s">
        <v>750</v>
      </c>
      <c r="C134" s="183">
        <v>147500000</v>
      </c>
    </row>
    <row r="135" spans="1:3" s="58" customFormat="1" x14ac:dyDescent="0.2">
      <c r="A135" s="185"/>
      <c r="B135" s="186" t="s">
        <v>746</v>
      </c>
      <c r="C135" s="187">
        <f>+C132</f>
        <v>147500000</v>
      </c>
    </row>
    <row r="136" spans="1:3" s="58" customFormat="1" x14ac:dyDescent="0.2">
      <c r="A136" s="181"/>
      <c r="B136" s="211"/>
      <c r="C136" s="182"/>
    </row>
    <row r="137" spans="1:3" s="58" customFormat="1" x14ac:dyDescent="0.2">
      <c r="A137" s="181"/>
      <c r="B137" s="211"/>
      <c r="C137" s="182"/>
    </row>
    <row r="138" spans="1:3" s="58" customFormat="1" ht="19.5" x14ac:dyDescent="0.2">
      <c r="A138" s="70" t="s">
        <v>611</v>
      </c>
      <c r="B138" s="68"/>
      <c r="C138" s="183"/>
    </row>
    <row r="139" spans="1:3" s="58" customFormat="1" ht="19.5" x14ac:dyDescent="0.2">
      <c r="A139" s="70" t="s">
        <v>242</v>
      </c>
      <c r="B139" s="68"/>
      <c r="C139" s="183"/>
    </row>
    <row r="140" spans="1:3" s="58" customFormat="1" ht="19.5" x14ac:dyDescent="0.2">
      <c r="A140" s="70" t="s">
        <v>373</v>
      </c>
      <c r="B140" s="68"/>
      <c r="C140" s="183"/>
    </row>
    <row r="141" spans="1:3" s="58" customFormat="1" ht="19.5" x14ac:dyDescent="0.2">
      <c r="A141" s="70" t="s">
        <v>525</v>
      </c>
      <c r="B141" s="68"/>
      <c r="C141" s="183"/>
    </row>
    <row r="142" spans="1:3" s="58" customFormat="1" x14ac:dyDescent="0.2">
      <c r="A142" s="70"/>
      <c r="B142" s="61"/>
      <c r="C142" s="182"/>
    </row>
    <row r="143" spans="1:3" s="191" customFormat="1" ht="18.75" customHeight="1" x14ac:dyDescent="0.2">
      <c r="A143" s="74">
        <v>930000</v>
      </c>
      <c r="B143" s="193" t="s">
        <v>756</v>
      </c>
      <c r="C143" s="182">
        <f t="shared" ref="C143:C144" si="16">C144</f>
        <v>20000</v>
      </c>
    </row>
    <row r="144" spans="1:3" s="58" customFormat="1" ht="19.5" x14ac:dyDescent="0.2">
      <c r="A144" s="13">
        <v>931000</v>
      </c>
      <c r="B144" s="19" t="s">
        <v>755</v>
      </c>
      <c r="C144" s="190">
        <f t="shared" si="16"/>
        <v>20000</v>
      </c>
    </row>
    <row r="145" spans="1:3" s="58" customFormat="1" x14ac:dyDescent="0.2">
      <c r="A145" s="10">
        <v>931200</v>
      </c>
      <c r="B145" s="11" t="s">
        <v>186</v>
      </c>
      <c r="C145" s="183">
        <v>20000</v>
      </c>
    </row>
    <row r="146" spans="1:3" s="58" customFormat="1" ht="37.5" x14ac:dyDescent="0.2">
      <c r="A146" s="15" t="s">
        <v>1</v>
      </c>
      <c r="B146" s="5" t="s">
        <v>748</v>
      </c>
      <c r="C146" s="182">
        <v>1100</v>
      </c>
    </row>
    <row r="147" spans="1:3" s="58" customFormat="1" x14ac:dyDescent="0.2">
      <c r="A147" s="185"/>
      <c r="B147" s="186" t="s">
        <v>746</v>
      </c>
      <c r="C147" s="187">
        <f>C143+C146</f>
        <v>21100</v>
      </c>
    </row>
    <row r="148" spans="1:3" s="58" customFormat="1" x14ac:dyDescent="0.2">
      <c r="A148" s="181"/>
      <c r="B148" s="211"/>
      <c r="C148" s="182"/>
    </row>
    <row r="149" spans="1:3" s="58" customFormat="1" x14ac:dyDescent="0.2">
      <c r="A149" s="74"/>
      <c r="B149" s="211"/>
      <c r="C149" s="183"/>
    </row>
    <row r="150" spans="1:3" s="58" customFormat="1" ht="19.5" x14ac:dyDescent="0.2">
      <c r="A150" s="70" t="s">
        <v>612</v>
      </c>
      <c r="B150" s="68"/>
      <c r="C150" s="183"/>
    </row>
    <row r="151" spans="1:3" s="58" customFormat="1" ht="19.5" x14ac:dyDescent="0.2">
      <c r="A151" s="70" t="s">
        <v>242</v>
      </c>
      <c r="B151" s="68"/>
      <c r="C151" s="183"/>
    </row>
    <row r="152" spans="1:3" s="58" customFormat="1" ht="19.5" x14ac:dyDescent="0.2">
      <c r="A152" s="70" t="s">
        <v>374</v>
      </c>
      <c r="B152" s="68"/>
      <c r="C152" s="183"/>
    </row>
    <row r="153" spans="1:3" s="58" customFormat="1" ht="19.5" x14ac:dyDescent="0.2">
      <c r="A153" s="70" t="s">
        <v>525</v>
      </c>
      <c r="B153" s="68"/>
      <c r="C153" s="183"/>
    </row>
    <row r="154" spans="1:3" s="58" customFormat="1" x14ac:dyDescent="0.2">
      <c r="A154" s="70"/>
      <c r="B154" s="61"/>
      <c r="C154" s="182"/>
    </row>
    <row r="155" spans="1:3" s="191" customFormat="1" ht="18.75" customHeight="1" x14ac:dyDescent="0.2">
      <c r="A155" s="74">
        <v>930000</v>
      </c>
      <c r="B155" s="193" t="s">
        <v>756</v>
      </c>
      <c r="C155" s="182">
        <f t="shared" ref="C155:C156" si="17">+C156</f>
        <v>40000</v>
      </c>
    </row>
    <row r="156" spans="1:3" s="58" customFormat="1" ht="19.5" x14ac:dyDescent="0.2">
      <c r="A156" s="13">
        <v>931000</v>
      </c>
      <c r="B156" s="19" t="s">
        <v>755</v>
      </c>
      <c r="C156" s="184">
        <f t="shared" si="17"/>
        <v>40000</v>
      </c>
    </row>
    <row r="157" spans="1:3" s="58" customFormat="1" x14ac:dyDescent="0.2">
      <c r="A157" s="10">
        <v>931200</v>
      </c>
      <c r="B157" s="11" t="s">
        <v>186</v>
      </c>
      <c r="C157" s="183">
        <v>40000</v>
      </c>
    </row>
    <row r="158" spans="1:3" s="191" customFormat="1" ht="37.5" x14ac:dyDescent="0.2">
      <c r="A158" s="15" t="s">
        <v>1</v>
      </c>
      <c r="B158" s="5" t="s">
        <v>748</v>
      </c>
      <c r="C158" s="182">
        <v>50000</v>
      </c>
    </row>
    <row r="159" spans="1:3" s="58" customFormat="1" x14ac:dyDescent="0.2">
      <c r="A159" s="185"/>
      <c r="B159" s="186" t="s">
        <v>746</v>
      </c>
      <c r="C159" s="187">
        <f>+C155+C158</f>
        <v>90000</v>
      </c>
    </row>
    <row r="160" spans="1:3" s="58" customFormat="1" x14ac:dyDescent="0.2">
      <c r="A160" s="181"/>
      <c r="B160" s="211"/>
      <c r="C160" s="182"/>
    </row>
    <row r="161" spans="1:3" s="58" customFormat="1" x14ac:dyDescent="0.2">
      <c r="A161" s="74"/>
      <c r="B161" s="211"/>
      <c r="C161" s="183"/>
    </row>
    <row r="162" spans="1:3" s="58" customFormat="1" ht="19.5" x14ac:dyDescent="0.2">
      <c r="A162" s="70" t="s">
        <v>613</v>
      </c>
      <c r="B162" s="68"/>
      <c r="C162" s="183"/>
    </row>
    <row r="163" spans="1:3" s="58" customFormat="1" ht="19.5" x14ac:dyDescent="0.2">
      <c r="A163" s="70" t="s">
        <v>242</v>
      </c>
      <c r="B163" s="68"/>
      <c r="C163" s="183"/>
    </row>
    <row r="164" spans="1:3" s="58" customFormat="1" ht="19.5" x14ac:dyDescent="0.2">
      <c r="A164" s="70" t="s">
        <v>375</v>
      </c>
      <c r="B164" s="68"/>
      <c r="C164" s="183"/>
    </row>
    <row r="165" spans="1:3" s="58" customFormat="1" ht="19.5" x14ac:dyDescent="0.2">
      <c r="A165" s="70" t="s">
        <v>525</v>
      </c>
      <c r="B165" s="68"/>
      <c r="C165" s="183"/>
    </row>
    <row r="166" spans="1:3" s="58" customFormat="1" x14ac:dyDescent="0.2">
      <c r="A166" s="70"/>
      <c r="B166" s="61"/>
      <c r="C166" s="182"/>
    </row>
    <row r="167" spans="1:3" s="191" customFormat="1" x14ac:dyDescent="0.2">
      <c r="A167" s="74">
        <v>930000</v>
      </c>
      <c r="B167" s="193" t="s">
        <v>756</v>
      </c>
      <c r="C167" s="182">
        <f t="shared" ref="C167:C168" si="18">C168</f>
        <v>6400</v>
      </c>
    </row>
    <row r="168" spans="1:3" s="69" customFormat="1" ht="19.5" x14ac:dyDescent="0.2">
      <c r="A168" s="13">
        <v>931000</v>
      </c>
      <c r="B168" s="19" t="s">
        <v>755</v>
      </c>
      <c r="C168" s="184">
        <f t="shared" si="18"/>
        <v>6400</v>
      </c>
    </row>
    <row r="169" spans="1:3" s="58" customFormat="1" x14ac:dyDescent="0.2">
      <c r="A169" s="10">
        <v>931200</v>
      </c>
      <c r="B169" s="11" t="s">
        <v>186</v>
      </c>
      <c r="C169" s="183">
        <v>6400</v>
      </c>
    </row>
    <row r="170" spans="1:3" s="191" customFormat="1" ht="37.5" x14ac:dyDescent="0.2">
      <c r="A170" s="15" t="s">
        <v>1</v>
      </c>
      <c r="B170" s="5" t="s">
        <v>748</v>
      </c>
      <c r="C170" s="182">
        <v>0</v>
      </c>
    </row>
    <row r="171" spans="1:3" s="58" customFormat="1" x14ac:dyDescent="0.2">
      <c r="A171" s="185"/>
      <c r="B171" s="186" t="s">
        <v>746</v>
      </c>
      <c r="C171" s="187">
        <f t="shared" ref="C171" si="19">C170+C167</f>
        <v>6400</v>
      </c>
    </row>
    <row r="172" spans="1:3" s="58" customFormat="1" ht="19.5" x14ac:dyDescent="0.2">
      <c r="A172" s="192"/>
      <c r="B172" s="211"/>
      <c r="C172" s="182"/>
    </row>
    <row r="173" spans="1:3" s="58" customFormat="1" x14ac:dyDescent="0.2">
      <c r="A173" s="74"/>
      <c r="B173" s="211"/>
      <c r="C173" s="183"/>
    </row>
    <row r="174" spans="1:3" s="58" customFormat="1" ht="19.5" x14ac:dyDescent="0.2">
      <c r="A174" s="70" t="s">
        <v>614</v>
      </c>
      <c r="B174" s="68"/>
      <c r="C174" s="183"/>
    </row>
    <row r="175" spans="1:3" s="58" customFormat="1" ht="19.5" x14ac:dyDescent="0.2">
      <c r="A175" s="70" t="s">
        <v>242</v>
      </c>
      <c r="B175" s="68"/>
      <c r="C175" s="183"/>
    </row>
    <row r="176" spans="1:3" s="58" customFormat="1" ht="19.5" x14ac:dyDescent="0.2">
      <c r="A176" s="70" t="s">
        <v>376</v>
      </c>
      <c r="B176" s="68"/>
      <c r="C176" s="183"/>
    </row>
    <row r="177" spans="1:3" s="58" customFormat="1" ht="19.5" x14ac:dyDescent="0.2">
      <c r="A177" s="70" t="s">
        <v>525</v>
      </c>
      <c r="B177" s="68"/>
      <c r="C177" s="183"/>
    </row>
    <row r="178" spans="1:3" s="58" customFormat="1" x14ac:dyDescent="0.2">
      <c r="A178" s="70"/>
      <c r="B178" s="61"/>
      <c r="C178" s="183"/>
    </row>
    <row r="179" spans="1:3" s="191" customFormat="1" x14ac:dyDescent="0.2">
      <c r="A179" s="74">
        <v>930000</v>
      </c>
      <c r="B179" s="193" t="s">
        <v>756</v>
      </c>
      <c r="C179" s="182">
        <f t="shared" ref="C179:C180" si="20">C180</f>
        <v>20000</v>
      </c>
    </row>
    <row r="180" spans="1:3" s="69" customFormat="1" ht="19.5" x14ac:dyDescent="0.2">
      <c r="A180" s="13">
        <v>931000</v>
      </c>
      <c r="B180" s="19" t="s">
        <v>755</v>
      </c>
      <c r="C180" s="184">
        <f t="shared" si="20"/>
        <v>20000</v>
      </c>
    </row>
    <row r="181" spans="1:3" s="58" customFormat="1" x14ac:dyDescent="0.2">
      <c r="A181" s="10">
        <v>931200</v>
      </c>
      <c r="B181" s="11" t="s">
        <v>186</v>
      </c>
      <c r="C181" s="183">
        <v>20000</v>
      </c>
    </row>
    <row r="182" spans="1:3" s="196" customFormat="1" x14ac:dyDescent="0.2">
      <c r="A182" s="194"/>
      <c r="B182" s="207" t="s">
        <v>746</v>
      </c>
      <c r="C182" s="195">
        <f t="shared" ref="C182" si="21">C179</f>
        <v>20000</v>
      </c>
    </row>
    <row r="183" spans="1:3" s="58" customFormat="1" x14ac:dyDescent="0.2">
      <c r="A183" s="181"/>
      <c r="B183" s="211"/>
      <c r="C183" s="183"/>
    </row>
    <row r="184" spans="1:3" s="58" customFormat="1" x14ac:dyDescent="0.2">
      <c r="A184" s="74"/>
      <c r="B184" s="211"/>
      <c r="C184" s="183"/>
    </row>
    <row r="185" spans="1:3" s="58" customFormat="1" ht="19.5" x14ac:dyDescent="0.2">
      <c r="A185" s="70" t="s">
        <v>615</v>
      </c>
      <c r="B185" s="68"/>
      <c r="C185" s="183"/>
    </row>
    <row r="186" spans="1:3" s="58" customFormat="1" ht="19.5" x14ac:dyDescent="0.2">
      <c r="A186" s="70" t="s">
        <v>242</v>
      </c>
      <c r="B186" s="68"/>
      <c r="C186" s="183"/>
    </row>
    <row r="187" spans="1:3" s="58" customFormat="1" ht="19.5" x14ac:dyDescent="0.2">
      <c r="A187" s="70" t="s">
        <v>377</v>
      </c>
      <c r="B187" s="68"/>
      <c r="C187" s="183"/>
    </row>
    <row r="188" spans="1:3" s="58" customFormat="1" ht="19.5" x14ac:dyDescent="0.2">
      <c r="A188" s="70" t="s">
        <v>525</v>
      </c>
      <c r="B188" s="68"/>
      <c r="C188" s="183"/>
    </row>
    <row r="189" spans="1:3" s="58" customFormat="1" x14ac:dyDescent="0.2">
      <c r="A189" s="70"/>
      <c r="B189" s="61"/>
      <c r="C189" s="182"/>
    </row>
    <row r="190" spans="1:3" s="191" customFormat="1" x14ac:dyDescent="0.2">
      <c r="A190" s="74">
        <v>930000</v>
      </c>
      <c r="B190" s="193" t="s">
        <v>756</v>
      </c>
      <c r="C190" s="182">
        <f t="shared" ref="C190:C191" si="22">C191</f>
        <v>2000</v>
      </c>
    </row>
    <row r="191" spans="1:3" s="69" customFormat="1" ht="19.5" x14ac:dyDescent="0.2">
      <c r="A191" s="13">
        <v>931000</v>
      </c>
      <c r="B191" s="19" t="s">
        <v>755</v>
      </c>
      <c r="C191" s="184">
        <f t="shared" si="22"/>
        <v>2000</v>
      </c>
    </row>
    <row r="192" spans="1:3" s="58" customFormat="1" x14ac:dyDescent="0.2">
      <c r="A192" s="7">
        <v>931200</v>
      </c>
      <c r="B192" s="8" t="s">
        <v>186</v>
      </c>
      <c r="C192" s="183">
        <v>2000</v>
      </c>
    </row>
    <row r="193" spans="1:3" s="58" customFormat="1" x14ac:dyDescent="0.2">
      <c r="A193" s="185"/>
      <c r="B193" s="186" t="s">
        <v>746</v>
      </c>
      <c r="C193" s="187">
        <f>C190</f>
        <v>2000</v>
      </c>
    </row>
    <row r="194" spans="1:3" s="58" customFormat="1" x14ac:dyDescent="0.2">
      <c r="A194" s="181"/>
      <c r="B194" s="211"/>
      <c r="C194" s="182"/>
    </row>
    <row r="195" spans="1:3" s="58" customFormat="1" x14ac:dyDescent="0.2">
      <c r="A195" s="181"/>
      <c r="B195" s="211"/>
      <c r="C195" s="182"/>
    </row>
    <row r="196" spans="1:3" s="58" customFormat="1" ht="19.5" x14ac:dyDescent="0.2">
      <c r="A196" s="70" t="s">
        <v>760</v>
      </c>
      <c r="B196" s="68"/>
      <c r="C196" s="183"/>
    </row>
    <row r="197" spans="1:3" s="58" customFormat="1" ht="19.5" x14ac:dyDescent="0.2">
      <c r="A197" s="70" t="s">
        <v>242</v>
      </c>
      <c r="B197" s="68"/>
      <c r="C197" s="183"/>
    </row>
    <row r="198" spans="1:3" s="58" customFormat="1" ht="19.5" x14ac:dyDescent="0.2">
      <c r="A198" s="70" t="s">
        <v>378</v>
      </c>
      <c r="B198" s="68"/>
      <c r="C198" s="183"/>
    </row>
    <row r="199" spans="1:3" s="58" customFormat="1" ht="19.5" x14ac:dyDescent="0.2">
      <c r="A199" s="70" t="s">
        <v>601</v>
      </c>
      <c r="B199" s="68"/>
      <c r="C199" s="183"/>
    </row>
    <row r="200" spans="1:3" s="58" customFormat="1" x14ac:dyDescent="0.2">
      <c r="A200" s="70"/>
      <c r="B200" s="61"/>
      <c r="C200" s="182"/>
    </row>
    <row r="201" spans="1:3" s="191" customFormat="1" ht="18.75" customHeight="1" x14ac:dyDescent="0.2">
      <c r="A201" s="15">
        <v>720000</v>
      </c>
      <c r="B201" s="5" t="s">
        <v>81</v>
      </c>
      <c r="C201" s="182">
        <f>+C202+C204</f>
        <v>45600</v>
      </c>
    </row>
    <row r="202" spans="1:3" s="58" customFormat="1" ht="39" x14ac:dyDescent="0.2">
      <c r="A202" s="71">
        <v>728000</v>
      </c>
      <c r="B202" s="63" t="s">
        <v>101</v>
      </c>
      <c r="C202" s="184">
        <f t="shared" ref="C202" si="23">+C203</f>
        <v>45600</v>
      </c>
    </row>
    <row r="203" spans="1:3" s="58" customFormat="1" ht="37.5" x14ac:dyDescent="0.2">
      <c r="A203" s="70">
        <v>728200</v>
      </c>
      <c r="B203" s="11" t="s">
        <v>130</v>
      </c>
      <c r="C203" s="183">
        <v>45600</v>
      </c>
    </row>
    <row r="204" spans="1:3" s="69" customFormat="1" ht="19.5" x14ac:dyDescent="0.2">
      <c r="A204" s="71">
        <v>729000</v>
      </c>
      <c r="B204" s="14" t="s">
        <v>77</v>
      </c>
      <c r="C204" s="184">
        <f>+C205</f>
        <v>0</v>
      </c>
    </row>
    <row r="205" spans="1:3" s="58" customFormat="1" x14ac:dyDescent="0.2">
      <c r="A205" s="70">
        <v>729100</v>
      </c>
      <c r="B205" s="11" t="s">
        <v>77</v>
      </c>
      <c r="C205" s="183">
        <v>0</v>
      </c>
    </row>
    <row r="206" spans="1:3" s="191" customFormat="1" x14ac:dyDescent="0.2">
      <c r="A206" s="205">
        <v>810000</v>
      </c>
      <c r="B206" s="211" t="s">
        <v>752</v>
      </c>
      <c r="C206" s="182">
        <f t="shared" ref="C206:C207" si="24">+C207</f>
        <v>600800</v>
      </c>
    </row>
    <row r="207" spans="1:3" s="58" customFormat="1" ht="39" x14ac:dyDescent="0.2">
      <c r="A207" s="192">
        <v>816000</v>
      </c>
      <c r="B207" s="14" t="s">
        <v>201</v>
      </c>
      <c r="C207" s="184">
        <f t="shared" si="24"/>
        <v>600800</v>
      </c>
    </row>
    <row r="208" spans="1:3" s="58" customFormat="1" x14ac:dyDescent="0.2">
      <c r="A208" s="70">
        <v>816100</v>
      </c>
      <c r="B208" s="11" t="s">
        <v>201</v>
      </c>
      <c r="C208" s="183">
        <v>600800</v>
      </c>
    </row>
    <row r="209" spans="1:3" s="191" customFormat="1" ht="37.5" x14ac:dyDescent="0.2">
      <c r="A209" s="74">
        <v>880000</v>
      </c>
      <c r="B209" s="18" t="s">
        <v>757</v>
      </c>
      <c r="C209" s="182">
        <f t="shared" ref="C209:C210" si="25">+C210</f>
        <v>150600</v>
      </c>
    </row>
    <row r="210" spans="1:3" s="58" customFormat="1" ht="39" x14ac:dyDescent="0.2">
      <c r="A210" s="71">
        <v>881000</v>
      </c>
      <c r="B210" s="14" t="s">
        <v>143</v>
      </c>
      <c r="C210" s="184">
        <f t="shared" si="25"/>
        <v>150600</v>
      </c>
    </row>
    <row r="211" spans="1:3" s="58" customFormat="1" ht="37.5" x14ac:dyDescent="0.2">
      <c r="A211" s="40">
        <v>881200</v>
      </c>
      <c r="B211" s="11" t="s">
        <v>143</v>
      </c>
      <c r="C211" s="183">
        <v>150600</v>
      </c>
    </row>
    <row r="212" spans="1:3" s="191" customFormat="1" x14ac:dyDescent="0.2">
      <c r="A212" s="74">
        <v>930000</v>
      </c>
      <c r="B212" s="193" t="s">
        <v>756</v>
      </c>
      <c r="C212" s="182">
        <f>+C213+C215</f>
        <v>117200</v>
      </c>
    </row>
    <row r="213" spans="1:3" s="58" customFormat="1" ht="19.5" x14ac:dyDescent="0.2">
      <c r="A213" s="13">
        <v>931000</v>
      </c>
      <c r="B213" s="19" t="s">
        <v>755</v>
      </c>
      <c r="C213" s="184">
        <f>+C214</f>
        <v>94100</v>
      </c>
    </row>
    <row r="214" spans="1:3" s="58" customFormat="1" x14ac:dyDescent="0.2">
      <c r="A214" s="47">
        <v>931100</v>
      </c>
      <c r="B214" s="11" t="s">
        <v>185</v>
      </c>
      <c r="C214" s="183">
        <v>94100</v>
      </c>
    </row>
    <row r="215" spans="1:3" s="58" customFormat="1" ht="19.5" x14ac:dyDescent="0.2">
      <c r="A215" s="192">
        <v>938000</v>
      </c>
      <c r="B215" s="14" t="s">
        <v>123</v>
      </c>
      <c r="C215" s="184">
        <f>+C216</f>
        <v>23100</v>
      </c>
    </row>
    <row r="216" spans="1:3" s="58" customFormat="1" x14ac:dyDescent="0.2">
      <c r="A216" s="70">
        <v>938200</v>
      </c>
      <c r="B216" s="11" t="s">
        <v>189</v>
      </c>
      <c r="C216" s="183">
        <v>23100</v>
      </c>
    </row>
    <row r="217" spans="1:3" s="58" customFormat="1" ht="37.5" x14ac:dyDescent="0.2">
      <c r="A217" s="15" t="s">
        <v>1</v>
      </c>
      <c r="B217" s="5" t="s">
        <v>748</v>
      </c>
      <c r="C217" s="182">
        <v>20000</v>
      </c>
    </row>
    <row r="218" spans="1:3" s="58" customFormat="1" x14ac:dyDescent="0.2">
      <c r="A218" s="185"/>
      <c r="B218" s="186" t="s">
        <v>746</v>
      </c>
      <c r="C218" s="187">
        <f>+C201+C206+C209+C212+C217</f>
        <v>934200</v>
      </c>
    </row>
    <row r="219" spans="1:3" s="58" customFormat="1" x14ac:dyDescent="0.2">
      <c r="A219" s="181"/>
      <c r="B219" s="211"/>
      <c r="C219" s="182"/>
    </row>
    <row r="220" spans="1:3" s="58" customFormat="1" x14ac:dyDescent="0.2">
      <c r="A220" s="74"/>
      <c r="B220" s="211"/>
      <c r="C220" s="183"/>
    </row>
    <row r="221" spans="1:3" s="58" customFormat="1" ht="19.5" x14ac:dyDescent="0.2">
      <c r="A221" s="70" t="s">
        <v>761</v>
      </c>
      <c r="B221" s="68"/>
      <c r="C221" s="183"/>
    </row>
    <row r="222" spans="1:3" s="58" customFormat="1" ht="19.5" x14ac:dyDescent="0.2">
      <c r="A222" s="70" t="s">
        <v>242</v>
      </c>
      <c r="B222" s="68"/>
      <c r="C222" s="183"/>
    </row>
    <row r="223" spans="1:3" s="58" customFormat="1" ht="19.5" x14ac:dyDescent="0.2">
      <c r="A223" s="70" t="s">
        <v>379</v>
      </c>
      <c r="B223" s="68"/>
      <c r="C223" s="183"/>
    </row>
    <row r="224" spans="1:3" s="58" customFormat="1" ht="19.5" x14ac:dyDescent="0.2">
      <c r="A224" s="70" t="s">
        <v>601</v>
      </c>
      <c r="B224" s="68"/>
      <c r="C224" s="183"/>
    </row>
    <row r="225" spans="1:3" s="58" customFormat="1" x14ac:dyDescent="0.2">
      <c r="A225" s="70"/>
      <c r="B225" s="61"/>
      <c r="C225" s="182"/>
    </row>
    <row r="226" spans="1:3" s="191" customFormat="1" ht="18.75" customHeight="1" x14ac:dyDescent="0.2">
      <c r="A226" s="15">
        <v>720000</v>
      </c>
      <c r="B226" s="5" t="s">
        <v>81</v>
      </c>
      <c r="C226" s="182">
        <f t="shared" ref="C226" si="26">+C229+C227+C231+C233</f>
        <v>350000</v>
      </c>
    </row>
    <row r="227" spans="1:3" s="69" customFormat="1" ht="18.75" customHeight="1" x14ac:dyDescent="0.2">
      <c r="A227" s="71">
        <v>721000</v>
      </c>
      <c r="B227" s="63" t="s">
        <v>75</v>
      </c>
      <c r="C227" s="184">
        <f t="shared" ref="C227" si="27">C228</f>
        <v>120000</v>
      </c>
    </row>
    <row r="228" spans="1:3" s="58" customFormat="1" ht="18.75" customHeight="1" x14ac:dyDescent="0.2">
      <c r="A228" s="51">
        <v>721200</v>
      </c>
      <c r="B228" s="11" t="s">
        <v>82</v>
      </c>
      <c r="C228" s="183">
        <v>120000</v>
      </c>
    </row>
    <row r="229" spans="1:3" s="69" customFormat="1" ht="19.5" x14ac:dyDescent="0.2">
      <c r="A229" s="71">
        <v>722000</v>
      </c>
      <c r="B229" s="63" t="s">
        <v>751</v>
      </c>
      <c r="C229" s="184">
        <f>SUM(C230:C230)</f>
        <v>0</v>
      </c>
    </row>
    <row r="230" spans="1:3" s="58" customFormat="1" x14ac:dyDescent="0.2">
      <c r="A230" s="70">
        <v>722500</v>
      </c>
      <c r="B230" s="11" t="s">
        <v>86</v>
      </c>
      <c r="C230" s="183">
        <v>0</v>
      </c>
    </row>
    <row r="231" spans="1:3" s="69" customFormat="1" ht="39" x14ac:dyDescent="0.2">
      <c r="A231" s="71">
        <v>728000</v>
      </c>
      <c r="B231" s="63" t="s">
        <v>101</v>
      </c>
      <c r="C231" s="184">
        <f t="shared" ref="C231" si="28">C232</f>
        <v>180000</v>
      </c>
    </row>
    <row r="232" spans="1:3" s="58" customFormat="1" ht="37.5" x14ac:dyDescent="0.2">
      <c r="A232" s="70">
        <v>728200</v>
      </c>
      <c r="B232" s="11" t="s">
        <v>130</v>
      </c>
      <c r="C232" s="183">
        <v>180000</v>
      </c>
    </row>
    <row r="233" spans="1:3" s="69" customFormat="1" ht="19.5" x14ac:dyDescent="0.2">
      <c r="A233" s="71">
        <v>729000</v>
      </c>
      <c r="B233" s="14" t="s">
        <v>77</v>
      </c>
      <c r="C233" s="184">
        <f t="shared" ref="C233" si="29">C234</f>
        <v>50000</v>
      </c>
    </row>
    <row r="234" spans="1:3" s="58" customFormat="1" x14ac:dyDescent="0.2">
      <c r="A234" s="70">
        <v>729100</v>
      </c>
      <c r="B234" s="11" t="s">
        <v>77</v>
      </c>
      <c r="C234" s="183">
        <v>50000</v>
      </c>
    </row>
    <row r="235" spans="1:3" s="191" customFormat="1" x14ac:dyDescent="0.2">
      <c r="A235" s="74">
        <v>810000</v>
      </c>
      <c r="B235" s="211" t="s">
        <v>752</v>
      </c>
      <c r="C235" s="182">
        <f t="shared" ref="C235:C236" si="30">C236</f>
        <v>1450000</v>
      </c>
    </row>
    <row r="236" spans="1:3" s="69" customFormat="1" ht="39" x14ac:dyDescent="0.2">
      <c r="A236" s="71">
        <v>816000</v>
      </c>
      <c r="B236" s="14" t="s">
        <v>201</v>
      </c>
      <c r="C236" s="184">
        <f t="shared" si="30"/>
        <v>1450000</v>
      </c>
    </row>
    <row r="237" spans="1:3" s="58" customFormat="1" x14ac:dyDescent="0.2">
      <c r="A237" s="40">
        <v>816100</v>
      </c>
      <c r="B237" s="11" t="s">
        <v>201</v>
      </c>
      <c r="C237" s="183">
        <v>1450000</v>
      </c>
    </row>
    <row r="238" spans="1:3" s="191" customFormat="1" ht="37.5" x14ac:dyDescent="0.2">
      <c r="A238" s="74">
        <v>880000</v>
      </c>
      <c r="B238" s="18" t="s">
        <v>757</v>
      </c>
      <c r="C238" s="182">
        <f t="shared" ref="C238:C239" si="31">C239</f>
        <v>330000</v>
      </c>
    </row>
    <row r="239" spans="1:3" s="69" customFormat="1" ht="39" x14ac:dyDescent="0.2">
      <c r="A239" s="71">
        <v>881000</v>
      </c>
      <c r="B239" s="14" t="s">
        <v>143</v>
      </c>
      <c r="C239" s="184">
        <f t="shared" si="31"/>
        <v>330000</v>
      </c>
    </row>
    <row r="240" spans="1:3" s="58" customFormat="1" ht="37.5" x14ac:dyDescent="0.2">
      <c r="A240" s="40">
        <v>881200</v>
      </c>
      <c r="B240" s="11" t="s">
        <v>143</v>
      </c>
      <c r="C240" s="183">
        <v>330000</v>
      </c>
    </row>
    <row r="241" spans="1:3" s="191" customFormat="1" x14ac:dyDescent="0.2">
      <c r="A241" s="74">
        <v>910000</v>
      </c>
      <c r="B241" s="211" t="s">
        <v>758</v>
      </c>
      <c r="C241" s="182">
        <f t="shared" ref="C241:C242" si="32">C242</f>
        <v>100000</v>
      </c>
    </row>
    <row r="242" spans="1:3" s="69" customFormat="1" ht="19.5" x14ac:dyDescent="0.2">
      <c r="A242" s="13">
        <v>911000</v>
      </c>
      <c r="B242" s="14" t="s">
        <v>111</v>
      </c>
      <c r="C242" s="184">
        <f t="shared" si="32"/>
        <v>100000</v>
      </c>
    </row>
    <row r="243" spans="1:3" s="58" customFormat="1" x14ac:dyDescent="0.2">
      <c r="A243" s="47">
        <v>911400</v>
      </c>
      <c r="B243" s="11" t="s">
        <v>168</v>
      </c>
      <c r="C243" s="183">
        <v>100000</v>
      </c>
    </row>
    <row r="244" spans="1:3" s="191" customFormat="1" x14ac:dyDescent="0.2">
      <c r="A244" s="74">
        <v>930000</v>
      </c>
      <c r="B244" s="193" t="s">
        <v>756</v>
      </c>
      <c r="C244" s="182">
        <f t="shared" ref="C244" si="33">C245+C247</f>
        <v>340100</v>
      </c>
    </row>
    <row r="245" spans="1:3" s="69" customFormat="1" ht="19.5" x14ac:dyDescent="0.2">
      <c r="A245" s="13">
        <v>931000</v>
      </c>
      <c r="B245" s="19" t="s">
        <v>755</v>
      </c>
      <c r="C245" s="184">
        <f t="shared" ref="C245" si="34">C246</f>
        <v>280000</v>
      </c>
    </row>
    <row r="246" spans="1:3" s="58" customFormat="1" x14ac:dyDescent="0.2">
      <c r="A246" s="47">
        <v>931100</v>
      </c>
      <c r="B246" s="11" t="s">
        <v>185</v>
      </c>
      <c r="C246" s="183">
        <v>280000</v>
      </c>
    </row>
    <row r="247" spans="1:3" s="69" customFormat="1" ht="19.5" x14ac:dyDescent="0.2">
      <c r="A247" s="71">
        <v>938000</v>
      </c>
      <c r="B247" s="14" t="s">
        <v>123</v>
      </c>
      <c r="C247" s="184">
        <f t="shared" ref="C247" si="35">C248</f>
        <v>60100</v>
      </c>
    </row>
    <row r="248" spans="1:3" s="58" customFormat="1" x14ac:dyDescent="0.2">
      <c r="A248" s="40">
        <v>938200</v>
      </c>
      <c r="B248" s="11" t="s">
        <v>189</v>
      </c>
      <c r="C248" s="183">
        <v>60100</v>
      </c>
    </row>
    <row r="249" spans="1:3" s="58" customFormat="1" ht="37.5" x14ac:dyDescent="0.2">
      <c r="A249" s="15" t="s">
        <v>1</v>
      </c>
      <c r="B249" s="5" t="s">
        <v>748</v>
      </c>
      <c r="C249" s="182">
        <v>42300</v>
      </c>
    </row>
    <row r="250" spans="1:3" s="58" customFormat="1" x14ac:dyDescent="0.2">
      <c r="A250" s="185"/>
      <c r="B250" s="186" t="s">
        <v>746</v>
      </c>
      <c r="C250" s="187">
        <f t="shared" ref="C250" si="36">+C226+C249+C235+C238+C241+C244</f>
        <v>2612400</v>
      </c>
    </row>
    <row r="251" spans="1:3" s="58" customFormat="1" x14ac:dyDescent="0.2">
      <c r="A251" s="181"/>
      <c r="B251" s="211"/>
      <c r="C251" s="182"/>
    </row>
    <row r="252" spans="1:3" s="58" customFormat="1" x14ac:dyDescent="0.2">
      <c r="A252" s="74"/>
      <c r="B252" s="211"/>
      <c r="C252" s="183"/>
    </row>
    <row r="253" spans="1:3" s="58" customFormat="1" ht="19.5" x14ac:dyDescent="0.2">
      <c r="A253" s="70" t="s">
        <v>762</v>
      </c>
      <c r="B253" s="68"/>
      <c r="C253" s="183"/>
    </row>
    <row r="254" spans="1:3" s="58" customFormat="1" ht="19.5" x14ac:dyDescent="0.2">
      <c r="A254" s="70" t="s">
        <v>242</v>
      </c>
      <c r="B254" s="68"/>
      <c r="C254" s="183"/>
    </row>
    <row r="255" spans="1:3" s="58" customFormat="1" ht="19.5" x14ac:dyDescent="0.2">
      <c r="A255" s="70" t="s">
        <v>380</v>
      </c>
      <c r="B255" s="68"/>
      <c r="C255" s="183"/>
    </row>
    <row r="256" spans="1:3" s="58" customFormat="1" ht="19.5" x14ac:dyDescent="0.2">
      <c r="A256" s="70" t="s">
        <v>601</v>
      </c>
      <c r="B256" s="68"/>
      <c r="C256" s="183"/>
    </row>
    <row r="257" spans="1:3" s="58" customFormat="1" x14ac:dyDescent="0.2">
      <c r="A257" s="70"/>
      <c r="B257" s="61"/>
      <c r="C257" s="182"/>
    </row>
    <row r="258" spans="1:3" s="191" customFormat="1" x14ac:dyDescent="0.2">
      <c r="A258" s="15">
        <v>720000</v>
      </c>
      <c r="B258" s="5" t="s">
        <v>81</v>
      </c>
      <c r="C258" s="182">
        <f>C259+C261</f>
        <v>235000</v>
      </c>
    </row>
    <row r="259" spans="1:3" s="69" customFormat="1" ht="19.5" x14ac:dyDescent="0.2">
      <c r="A259" s="71">
        <v>721000</v>
      </c>
      <c r="B259" s="63" t="s">
        <v>75</v>
      </c>
      <c r="C259" s="184">
        <f>C260</f>
        <v>65000</v>
      </c>
    </row>
    <row r="260" spans="1:3" s="58" customFormat="1" x14ac:dyDescent="0.2">
      <c r="A260" s="51">
        <v>721200</v>
      </c>
      <c r="B260" s="11" t="s">
        <v>82</v>
      </c>
      <c r="C260" s="183">
        <v>65000</v>
      </c>
    </row>
    <row r="261" spans="1:3" s="58" customFormat="1" ht="19.5" x14ac:dyDescent="0.2">
      <c r="A261" s="71">
        <v>722000</v>
      </c>
      <c r="B261" s="63" t="s">
        <v>751</v>
      </c>
      <c r="C261" s="184">
        <f>C262</f>
        <v>170000</v>
      </c>
    </row>
    <row r="262" spans="1:3" s="58" customFormat="1" x14ac:dyDescent="0.2">
      <c r="A262" s="40">
        <v>722500</v>
      </c>
      <c r="B262" s="11" t="s">
        <v>86</v>
      </c>
      <c r="C262" s="183">
        <v>170000</v>
      </c>
    </row>
    <row r="263" spans="1:3" s="69" customFormat="1" ht="39" x14ac:dyDescent="0.2">
      <c r="A263" s="71">
        <v>728000</v>
      </c>
      <c r="B263" s="63" t="s">
        <v>101</v>
      </c>
      <c r="C263" s="184">
        <f>+C264</f>
        <v>0</v>
      </c>
    </row>
    <row r="264" spans="1:3" s="58" customFormat="1" ht="37.5" x14ac:dyDescent="0.2">
      <c r="A264" s="40">
        <v>728200</v>
      </c>
      <c r="B264" s="216" t="s">
        <v>130</v>
      </c>
      <c r="C264" s="183">
        <v>0</v>
      </c>
    </row>
    <row r="265" spans="1:3" s="191" customFormat="1" x14ac:dyDescent="0.2">
      <c r="A265" s="74">
        <v>810000</v>
      </c>
      <c r="B265" s="211" t="s">
        <v>752</v>
      </c>
      <c r="C265" s="182">
        <f t="shared" ref="C265:C266" si="37">C266</f>
        <v>250000</v>
      </c>
    </row>
    <row r="266" spans="1:3" s="58" customFormat="1" ht="39" x14ac:dyDescent="0.2">
      <c r="A266" s="71">
        <v>816000</v>
      </c>
      <c r="B266" s="14" t="s">
        <v>201</v>
      </c>
      <c r="C266" s="184">
        <f t="shared" si="37"/>
        <v>250000</v>
      </c>
    </row>
    <row r="267" spans="1:3" s="58" customFormat="1" x14ac:dyDescent="0.2">
      <c r="A267" s="40">
        <v>816100</v>
      </c>
      <c r="B267" s="11" t="s">
        <v>201</v>
      </c>
      <c r="C267" s="183">
        <v>250000</v>
      </c>
    </row>
    <row r="268" spans="1:3" s="191" customFormat="1" ht="37.5" x14ac:dyDescent="0.2">
      <c r="A268" s="74">
        <v>880000</v>
      </c>
      <c r="B268" s="18" t="s">
        <v>757</v>
      </c>
      <c r="C268" s="182">
        <f t="shared" ref="C268:C269" si="38">+C269</f>
        <v>60000</v>
      </c>
    </row>
    <row r="269" spans="1:3" s="58" customFormat="1" ht="39" x14ac:dyDescent="0.2">
      <c r="A269" s="71">
        <v>881000</v>
      </c>
      <c r="B269" s="14" t="s">
        <v>143</v>
      </c>
      <c r="C269" s="184">
        <f t="shared" si="38"/>
        <v>60000</v>
      </c>
    </row>
    <row r="270" spans="1:3" s="58" customFormat="1" ht="37.5" x14ac:dyDescent="0.2">
      <c r="A270" s="40">
        <v>881200</v>
      </c>
      <c r="B270" s="11" t="s">
        <v>143</v>
      </c>
      <c r="C270" s="183">
        <v>60000</v>
      </c>
    </row>
    <row r="271" spans="1:3" s="191" customFormat="1" x14ac:dyDescent="0.2">
      <c r="A271" s="74">
        <v>930000</v>
      </c>
      <c r="B271" s="193" t="s">
        <v>756</v>
      </c>
      <c r="C271" s="182">
        <f t="shared" ref="C271" si="39">C274+C272</f>
        <v>161100</v>
      </c>
    </row>
    <row r="272" spans="1:3" s="69" customFormat="1" ht="19.5" x14ac:dyDescent="0.2">
      <c r="A272" s="13">
        <v>931000</v>
      </c>
      <c r="B272" s="19" t="s">
        <v>755</v>
      </c>
      <c r="C272" s="184">
        <f>C273</f>
        <v>121100</v>
      </c>
    </row>
    <row r="273" spans="1:3" s="58" customFormat="1" x14ac:dyDescent="0.2">
      <c r="A273" s="47">
        <v>931100</v>
      </c>
      <c r="B273" s="11" t="s">
        <v>185</v>
      </c>
      <c r="C273" s="183">
        <v>121100</v>
      </c>
    </row>
    <row r="274" spans="1:3" s="58" customFormat="1" ht="19.5" x14ac:dyDescent="0.2">
      <c r="A274" s="71">
        <v>938000</v>
      </c>
      <c r="B274" s="14" t="s">
        <v>123</v>
      </c>
      <c r="C274" s="184">
        <f>C275</f>
        <v>40000</v>
      </c>
    </row>
    <row r="275" spans="1:3" s="58" customFormat="1" x14ac:dyDescent="0.2">
      <c r="A275" s="40">
        <v>938200</v>
      </c>
      <c r="B275" s="11" t="s">
        <v>189</v>
      </c>
      <c r="C275" s="183">
        <v>40000</v>
      </c>
    </row>
    <row r="276" spans="1:3" s="191" customFormat="1" ht="37.5" x14ac:dyDescent="0.2">
      <c r="A276" s="15" t="s">
        <v>1</v>
      </c>
      <c r="B276" s="5" t="s">
        <v>748</v>
      </c>
      <c r="C276" s="182">
        <v>10000</v>
      </c>
    </row>
    <row r="277" spans="1:3" s="58" customFormat="1" x14ac:dyDescent="0.2">
      <c r="A277" s="185"/>
      <c r="B277" s="186" t="s">
        <v>746</v>
      </c>
      <c r="C277" s="187">
        <f>C258+C265+C268+C271+C276</f>
        <v>716100</v>
      </c>
    </row>
    <row r="278" spans="1:3" s="58" customFormat="1" x14ac:dyDescent="0.2">
      <c r="A278" s="181"/>
      <c r="B278" s="211"/>
      <c r="C278" s="183"/>
    </row>
    <row r="279" spans="1:3" s="58" customFormat="1" x14ac:dyDescent="0.2">
      <c r="A279" s="74"/>
      <c r="B279" s="211"/>
      <c r="C279" s="183"/>
    </row>
    <row r="280" spans="1:3" s="58" customFormat="1" ht="19.5" x14ac:dyDescent="0.2">
      <c r="A280" s="70" t="s">
        <v>763</v>
      </c>
      <c r="B280" s="68"/>
      <c r="C280" s="183"/>
    </row>
    <row r="281" spans="1:3" s="58" customFormat="1" ht="19.5" x14ac:dyDescent="0.2">
      <c r="A281" s="70" t="s">
        <v>242</v>
      </c>
      <c r="B281" s="68"/>
      <c r="C281" s="183"/>
    </row>
    <row r="282" spans="1:3" s="58" customFormat="1" ht="19.5" x14ac:dyDescent="0.2">
      <c r="A282" s="70" t="s">
        <v>381</v>
      </c>
      <c r="B282" s="68"/>
      <c r="C282" s="183"/>
    </row>
    <row r="283" spans="1:3" s="58" customFormat="1" ht="19.5" x14ac:dyDescent="0.2">
      <c r="A283" s="70" t="s">
        <v>601</v>
      </c>
      <c r="B283" s="68"/>
      <c r="C283" s="183"/>
    </row>
    <row r="284" spans="1:3" s="58" customFormat="1" x14ac:dyDescent="0.2">
      <c r="A284" s="70"/>
      <c r="B284" s="61"/>
      <c r="C284" s="182"/>
    </row>
    <row r="285" spans="1:3" s="191" customFormat="1" ht="18.75" customHeight="1" x14ac:dyDescent="0.2">
      <c r="A285" s="15">
        <v>720000</v>
      </c>
      <c r="B285" s="5" t="s">
        <v>81</v>
      </c>
      <c r="C285" s="182">
        <f>+C288+C286</f>
        <v>165500</v>
      </c>
    </row>
    <row r="286" spans="1:3" s="69" customFormat="1" ht="18.75" customHeight="1" x14ac:dyDescent="0.2">
      <c r="A286" s="71">
        <v>721000</v>
      </c>
      <c r="B286" s="63" t="s">
        <v>75</v>
      </c>
      <c r="C286" s="184">
        <f>C287</f>
        <v>15000</v>
      </c>
    </row>
    <row r="287" spans="1:3" s="58" customFormat="1" ht="18.75" customHeight="1" x14ac:dyDescent="0.2">
      <c r="A287" s="51">
        <v>721200</v>
      </c>
      <c r="B287" s="11" t="s">
        <v>82</v>
      </c>
      <c r="C287" s="183">
        <v>15000</v>
      </c>
    </row>
    <row r="288" spans="1:3" s="69" customFormat="1" ht="19.5" x14ac:dyDescent="0.2">
      <c r="A288" s="71">
        <v>722000</v>
      </c>
      <c r="B288" s="63" t="s">
        <v>751</v>
      </c>
      <c r="C288" s="184">
        <f>SUM(C289:C289)</f>
        <v>150500</v>
      </c>
    </row>
    <row r="289" spans="1:7" s="58" customFormat="1" x14ac:dyDescent="0.2">
      <c r="A289" s="70">
        <v>722500</v>
      </c>
      <c r="B289" s="11" t="s">
        <v>86</v>
      </c>
      <c r="C289" s="183">
        <v>150500</v>
      </c>
    </row>
    <row r="290" spans="1:7" s="191" customFormat="1" x14ac:dyDescent="0.2">
      <c r="A290" s="74">
        <v>810000</v>
      </c>
      <c r="B290" s="211" t="s">
        <v>752</v>
      </c>
      <c r="C290" s="182">
        <f t="shared" ref="C290:C291" si="40">C291</f>
        <v>33700</v>
      </c>
    </row>
    <row r="291" spans="1:7" s="69" customFormat="1" ht="39" x14ac:dyDescent="0.2">
      <c r="A291" s="71">
        <v>816000</v>
      </c>
      <c r="B291" s="14" t="s">
        <v>201</v>
      </c>
      <c r="C291" s="184">
        <f t="shared" si="40"/>
        <v>33700</v>
      </c>
    </row>
    <row r="292" spans="1:7" s="58" customFormat="1" ht="18.75" customHeight="1" x14ac:dyDescent="0.2">
      <c r="A292" s="40">
        <v>816100</v>
      </c>
      <c r="B292" s="11" t="s">
        <v>201</v>
      </c>
      <c r="C292" s="183">
        <v>33700</v>
      </c>
    </row>
    <row r="293" spans="1:7" s="191" customFormat="1" x14ac:dyDescent="0.2">
      <c r="A293" s="74">
        <v>930000</v>
      </c>
      <c r="B293" s="193" t="s">
        <v>756</v>
      </c>
      <c r="C293" s="182">
        <f>C294</f>
        <v>225000</v>
      </c>
    </row>
    <row r="294" spans="1:7" s="69" customFormat="1" ht="19.5" x14ac:dyDescent="0.2">
      <c r="A294" s="13">
        <v>931000</v>
      </c>
      <c r="B294" s="19" t="s">
        <v>755</v>
      </c>
      <c r="C294" s="184">
        <f>C295+C296</f>
        <v>225000</v>
      </c>
    </row>
    <row r="295" spans="1:7" s="58" customFormat="1" x14ac:dyDescent="0.2">
      <c r="A295" s="47">
        <v>931100</v>
      </c>
      <c r="B295" s="11" t="s">
        <v>185</v>
      </c>
      <c r="C295" s="183">
        <v>25000</v>
      </c>
    </row>
    <row r="296" spans="1:7" s="58" customFormat="1" x14ac:dyDescent="0.2">
      <c r="A296" s="70">
        <v>931900</v>
      </c>
      <c r="B296" s="11" t="s">
        <v>759</v>
      </c>
      <c r="C296" s="183">
        <v>200000</v>
      </c>
    </row>
    <row r="297" spans="1:7" s="191" customFormat="1" ht="37.5" x14ac:dyDescent="0.2">
      <c r="A297" s="15" t="s">
        <v>1</v>
      </c>
      <c r="B297" s="5" t="s">
        <v>748</v>
      </c>
      <c r="C297" s="182">
        <v>1500</v>
      </c>
    </row>
    <row r="298" spans="1:7" s="58" customFormat="1" x14ac:dyDescent="0.2">
      <c r="A298" s="185"/>
      <c r="B298" s="186" t="s">
        <v>746</v>
      </c>
      <c r="C298" s="187">
        <f>+C285+C290+C293+C297</f>
        <v>425700</v>
      </c>
    </row>
    <row r="299" spans="1:7" s="58" customFormat="1" x14ac:dyDescent="0.2">
      <c r="A299" s="181"/>
      <c r="B299" s="211"/>
      <c r="C299" s="183"/>
      <c r="G299" s="197"/>
    </row>
    <row r="300" spans="1:7" s="58" customFormat="1" x14ac:dyDescent="0.2">
      <c r="A300" s="74"/>
      <c r="B300" s="211"/>
      <c r="C300" s="183"/>
    </row>
    <row r="301" spans="1:7" s="58" customFormat="1" ht="19.5" x14ac:dyDescent="0.2">
      <c r="A301" s="70" t="s">
        <v>764</v>
      </c>
      <c r="B301" s="68"/>
      <c r="C301" s="183"/>
    </row>
    <row r="302" spans="1:7" s="58" customFormat="1" ht="19.5" x14ac:dyDescent="0.2">
      <c r="A302" s="70" t="s">
        <v>242</v>
      </c>
      <c r="B302" s="68"/>
      <c r="C302" s="183"/>
    </row>
    <row r="303" spans="1:7" s="58" customFormat="1" ht="19.5" x14ac:dyDescent="0.2">
      <c r="A303" s="70" t="s">
        <v>382</v>
      </c>
      <c r="B303" s="68"/>
      <c r="C303" s="183"/>
    </row>
    <row r="304" spans="1:7" s="58" customFormat="1" ht="19.5" x14ac:dyDescent="0.2">
      <c r="A304" s="70" t="s">
        <v>601</v>
      </c>
      <c r="B304" s="68"/>
      <c r="C304" s="183"/>
    </row>
    <row r="305" spans="1:3" s="58" customFormat="1" x14ac:dyDescent="0.2">
      <c r="A305" s="70"/>
      <c r="B305" s="61"/>
      <c r="C305" s="182"/>
    </row>
    <row r="306" spans="1:3" s="191" customFormat="1" ht="18.75" customHeight="1" x14ac:dyDescent="0.2">
      <c r="A306" s="15">
        <v>720000</v>
      </c>
      <c r="B306" s="5" t="s">
        <v>81</v>
      </c>
      <c r="C306" s="182">
        <f t="shared" ref="C306" si="41">+C309+C307</f>
        <v>261000</v>
      </c>
    </row>
    <row r="307" spans="1:3" s="69" customFormat="1" ht="18.75" customHeight="1" x14ac:dyDescent="0.2">
      <c r="A307" s="71">
        <v>721000</v>
      </c>
      <c r="B307" s="63" t="s">
        <v>75</v>
      </c>
      <c r="C307" s="184">
        <f t="shared" ref="C307" si="42">C308</f>
        <v>200000</v>
      </c>
    </row>
    <row r="308" spans="1:3" s="58" customFormat="1" ht="18.75" customHeight="1" x14ac:dyDescent="0.2">
      <c r="A308" s="51">
        <v>721200</v>
      </c>
      <c r="B308" s="11" t="s">
        <v>82</v>
      </c>
      <c r="C308" s="183">
        <v>200000</v>
      </c>
    </row>
    <row r="309" spans="1:3" s="69" customFormat="1" ht="19.5" x14ac:dyDescent="0.2">
      <c r="A309" s="71">
        <v>722000</v>
      </c>
      <c r="B309" s="63" t="s">
        <v>751</v>
      </c>
      <c r="C309" s="184">
        <f>SUM(C310:C310)</f>
        <v>61000</v>
      </c>
    </row>
    <row r="310" spans="1:3" s="58" customFormat="1" x14ac:dyDescent="0.2">
      <c r="A310" s="70">
        <v>722500</v>
      </c>
      <c r="B310" s="11" t="s">
        <v>86</v>
      </c>
      <c r="C310" s="183">
        <v>61000</v>
      </c>
    </row>
    <row r="311" spans="1:3" s="191" customFormat="1" x14ac:dyDescent="0.2">
      <c r="A311" s="74">
        <v>810000</v>
      </c>
      <c r="B311" s="211" t="s">
        <v>752</v>
      </c>
      <c r="C311" s="182">
        <f t="shared" ref="C311:C312" si="43">C312</f>
        <v>1057000</v>
      </c>
    </row>
    <row r="312" spans="1:3" s="69" customFormat="1" ht="39" x14ac:dyDescent="0.2">
      <c r="A312" s="71">
        <v>816000</v>
      </c>
      <c r="B312" s="14" t="s">
        <v>201</v>
      </c>
      <c r="C312" s="184">
        <f t="shared" si="43"/>
        <v>1057000</v>
      </c>
    </row>
    <row r="313" spans="1:3" s="58" customFormat="1" ht="18.75" customHeight="1" x14ac:dyDescent="0.2">
      <c r="A313" s="40">
        <v>816100</v>
      </c>
      <c r="B313" s="11" t="s">
        <v>201</v>
      </c>
      <c r="C313" s="183">
        <v>1057000</v>
      </c>
    </row>
    <row r="314" spans="1:3" s="191" customFormat="1" ht="37.5" x14ac:dyDescent="0.2">
      <c r="A314" s="74">
        <v>880000</v>
      </c>
      <c r="B314" s="18" t="s">
        <v>757</v>
      </c>
      <c r="C314" s="182">
        <f t="shared" ref="C314:C315" si="44">C315</f>
        <v>45000</v>
      </c>
    </row>
    <row r="315" spans="1:3" s="69" customFormat="1" ht="39" x14ac:dyDescent="0.2">
      <c r="A315" s="71">
        <v>881000</v>
      </c>
      <c r="B315" s="14" t="s">
        <v>143</v>
      </c>
      <c r="C315" s="184">
        <f t="shared" si="44"/>
        <v>45000</v>
      </c>
    </row>
    <row r="316" spans="1:3" s="58" customFormat="1" ht="37.5" x14ac:dyDescent="0.2">
      <c r="A316" s="40">
        <v>881200</v>
      </c>
      <c r="B316" s="11" t="s">
        <v>143</v>
      </c>
      <c r="C316" s="183">
        <v>45000</v>
      </c>
    </row>
    <row r="317" spans="1:3" s="191" customFormat="1" x14ac:dyDescent="0.2">
      <c r="A317" s="74">
        <v>930000</v>
      </c>
      <c r="B317" s="193" t="s">
        <v>756</v>
      </c>
      <c r="C317" s="182">
        <f t="shared" ref="C317" si="45">C318+C320</f>
        <v>224500</v>
      </c>
    </row>
    <row r="318" spans="1:3" s="69" customFormat="1" ht="19.5" x14ac:dyDescent="0.2">
      <c r="A318" s="13">
        <v>931000</v>
      </c>
      <c r="B318" s="19" t="s">
        <v>755</v>
      </c>
      <c r="C318" s="184">
        <f t="shared" ref="C318" si="46">C319</f>
        <v>217700</v>
      </c>
    </row>
    <row r="319" spans="1:3" s="58" customFormat="1" x14ac:dyDescent="0.2">
      <c r="A319" s="47">
        <v>931100</v>
      </c>
      <c r="B319" s="11" t="s">
        <v>185</v>
      </c>
      <c r="C319" s="183">
        <v>217700</v>
      </c>
    </row>
    <row r="320" spans="1:3" s="69" customFormat="1" ht="19.5" x14ac:dyDescent="0.2">
      <c r="A320" s="71">
        <v>938000</v>
      </c>
      <c r="B320" s="14" t="s">
        <v>123</v>
      </c>
      <c r="C320" s="184">
        <f t="shared" ref="C320" si="47">C321</f>
        <v>6800</v>
      </c>
    </row>
    <row r="321" spans="1:3" s="58" customFormat="1" x14ac:dyDescent="0.2">
      <c r="A321" s="40">
        <v>938200</v>
      </c>
      <c r="B321" s="11" t="s">
        <v>189</v>
      </c>
      <c r="C321" s="183">
        <v>6800</v>
      </c>
    </row>
    <row r="322" spans="1:3" s="58" customFormat="1" ht="37.5" x14ac:dyDescent="0.2">
      <c r="A322" s="15" t="s">
        <v>1</v>
      </c>
      <c r="B322" s="5" t="s">
        <v>748</v>
      </c>
      <c r="C322" s="182">
        <v>90400</v>
      </c>
    </row>
    <row r="323" spans="1:3" s="58" customFormat="1" x14ac:dyDescent="0.2">
      <c r="A323" s="185"/>
      <c r="B323" s="186" t="s">
        <v>746</v>
      </c>
      <c r="C323" s="187">
        <f t="shared" ref="C323" si="48">+C306+C322+C311+C314+C317</f>
        <v>1677900</v>
      </c>
    </row>
    <row r="324" spans="1:3" s="58" customFormat="1" x14ac:dyDescent="0.2">
      <c r="A324" s="181"/>
      <c r="B324" s="211"/>
      <c r="C324" s="182"/>
    </row>
    <row r="325" spans="1:3" s="58" customFormat="1" x14ac:dyDescent="0.2">
      <c r="A325" s="74"/>
      <c r="B325" s="211"/>
      <c r="C325" s="183"/>
    </row>
    <row r="326" spans="1:3" s="58" customFormat="1" ht="19.5" x14ac:dyDescent="0.2">
      <c r="A326" s="70" t="s">
        <v>765</v>
      </c>
      <c r="B326" s="68"/>
      <c r="C326" s="183"/>
    </row>
    <row r="327" spans="1:3" s="58" customFormat="1" ht="19.5" x14ac:dyDescent="0.2">
      <c r="A327" s="70" t="s">
        <v>242</v>
      </c>
      <c r="B327" s="68"/>
      <c r="C327" s="183"/>
    </row>
    <row r="328" spans="1:3" s="58" customFormat="1" ht="19.5" x14ac:dyDescent="0.2">
      <c r="A328" s="70" t="s">
        <v>383</v>
      </c>
      <c r="B328" s="68"/>
      <c r="C328" s="183"/>
    </row>
    <row r="329" spans="1:3" s="58" customFormat="1" ht="19.5" x14ac:dyDescent="0.2">
      <c r="A329" s="70" t="s">
        <v>601</v>
      </c>
      <c r="B329" s="68"/>
      <c r="C329" s="183"/>
    </row>
    <row r="330" spans="1:3" s="58" customFormat="1" x14ac:dyDescent="0.2">
      <c r="A330" s="70"/>
      <c r="B330" s="61"/>
      <c r="C330" s="182"/>
    </row>
    <row r="331" spans="1:3" s="191" customFormat="1" ht="18.75" customHeight="1" x14ac:dyDescent="0.2">
      <c r="A331" s="15">
        <v>720000</v>
      </c>
      <c r="B331" s="5" t="s">
        <v>81</v>
      </c>
      <c r="C331" s="182">
        <f t="shared" ref="C331" si="49">+C332+C334+C336</f>
        <v>11000</v>
      </c>
    </row>
    <row r="332" spans="1:3" s="58" customFormat="1" ht="19.5" x14ac:dyDescent="0.2">
      <c r="A332" s="71">
        <v>722000</v>
      </c>
      <c r="B332" s="63" t="s">
        <v>751</v>
      </c>
      <c r="C332" s="184">
        <f>SUM(C333:C333)</f>
        <v>5000</v>
      </c>
    </row>
    <row r="333" spans="1:3" s="58" customFormat="1" x14ac:dyDescent="0.2">
      <c r="A333" s="70">
        <v>722500</v>
      </c>
      <c r="B333" s="11" t="s">
        <v>86</v>
      </c>
      <c r="C333" s="183">
        <v>5000</v>
      </c>
    </row>
    <row r="334" spans="1:3" s="69" customFormat="1" ht="39" x14ac:dyDescent="0.2">
      <c r="A334" s="71">
        <v>728000</v>
      </c>
      <c r="B334" s="63" t="s">
        <v>101</v>
      </c>
      <c r="C334" s="184">
        <f t="shared" ref="C334" si="50">C335</f>
        <v>1000</v>
      </c>
    </row>
    <row r="335" spans="1:3" s="58" customFormat="1" ht="37.5" x14ac:dyDescent="0.2">
      <c r="A335" s="70">
        <v>728200</v>
      </c>
      <c r="B335" s="11" t="s">
        <v>130</v>
      </c>
      <c r="C335" s="183">
        <v>1000</v>
      </c>
    </row>
    <row r="336" spans="1:3" s="69" customFormat="1" ht="19.5" x14ac:dyDescent="0.2">
      <c r="A336" s="71">
        <v>729000</v>
      </c>
      <c r="B336" s="14" t="s">
        <v>77</v>
      </c>
      <c r="C336" s="184">
        <f t="shared" ref="C336" si="51">C337</f>
        <v>5000</v>
      </c>
    </row>
    <row r="337" spans="1:3" s="58" customFormat="1" x14ac:dyDescent="0.2">
      <c r="A337" s="70">
        <v>729100</v>
      </c>
      <c r="B337" s="11" t="s">
        <v>77</v>
      </c>
      <c r="C337" s="183">
        <v>5000</v>
      </c>
    </row>
    <row r="338" spans="1:3" s="191" customFormat="1" x14ac:dyDescent="0.2">
      <c r="A338" s="74">
        <v>810000</v>
      </c>
      <c r="B338" s="211" t="s">
        <v>752</v>
      </c>
      <c r="C338" s="182">
        <f t="shared" ref="C338:C339" si="52">C339</f>
        <v>50000</v>
      </c>
    </row>
    <row r="339" spans="1:3" s="69" customFormat="1" ht="39" x14ac:dyDescent="0.2">
      <c r="A339" s="71">
        <v>816000</v>
      </c>
      <c r="B339" s="14" t="s">
        <v>201</v>
      </c>
      <c r="C339" s="184">
        <f t="shared" si="52"/>
        <v>50000</v>
      </c>
    </row>
    <row r="340" spans="1:3" s="58" customFormat="1" ht="18.75" customHeight="1" x14ac:dyDescent="0.2">
      <c r="A340" s="40">
        <v>816100</v>
      </c>
      <c r="B340" s="11" t="s">
        <v>201</v>
      </c>
      <c r="C340" s="183">
        <v>50000</v>
      </c>
    </row>
    <row r="341" spans="1:3" s="191" customFormat="1" ht="37.5" x14ac:dyDescent="0.2">
      <c r="A341" s="74">
        <v>880000</v>
      </c>
      <c r="B341" s="18" t="s">
        <v>757</v>
      </c>
      <c r="C341" s="182">
        <f t="shared" ref="C341:C342" si="53">C342</f>
        <v>15000</v>
      </c>
    </row>
    <row r="342" spans="1:3" s="69" customFormat="1" ht="39" x14ac:dyDescent="0.2">
      <c r="A342" s="71">
        <v>881000</v>
      </c>
      <c r="B342" s="14" t="s">
        <v>143</v>
      </c>
      <c r="C342" s="184">
        <f t="shared" si="53"/>
        <v>15000</v>
      </c>
    </row>
    <row r="343" spans="1:3" s="58" customFormat="1" ht="37.5" x14ac:dyDescent="0.2">
      <c r="A343" s="40">
        <v>881200</v>
      </c>
      <c r="B343" s="11" t="s">
        <v>143</v>
      </c>
      <c r="C343" s="183">
        <v>15000</v>
      </c>
    </row>
    <row r="344" spans="1:3" s="191" customFormat="1" x14ac:dyDescent="0.2">
      <c r="A344" s="74">
        <v>930000</v>
      </c>
      <c r="B344" s="193" t="s">
        <v>756</v>
      </c>
      <c r="C344" s="182">
        <f t="shared" ref="C344" si="54">C345+C347</f>
        <v>14000</v>
      </c>
    </row>
    <row r="345" spans="1:3" s="69" customFormat="1" ht="19.5" x14ac:dyDescent="0.2">
      <c r="A345" s="13">
        <v>931000</v>
      </c>
      <c r="B345" s="19" t="s">
        <v>755</v>
      </c>
      <c r="C345" s="184">
        <f t="shared" ref="C345" si="55">C346</f>
        <v>10000</v>
      </c>
    </row>
    <row r="346" spans="1:3" s="58" customFormat="1" x14ac:dyDescent="0.2">
      <c r="A346" s="47">
        <v>931100</v>
      </c>
      <c r="B346" s="11" t="s">
        <v>185</v>
      </c>
      <c r="C346" s="183">
        <v>10000</v>
      </c>
    </row>
    <row r="347" spans="1:3" s="69" customFormat="1" ht="19.5" x14ac:dyDescent="0.2">
      <c r="A347" s="71">
        <v>938000</v>
      </c>
      <c r="B347" s="14" t="s">
        <v>123</v>
      </c>
      <c r="C347" s="184">
        <f t="shared" ref="C347" si="56">C348</f>
        <v>4000</v>
      </c>
    </row>
    <row r="348" spans="1:3" s="58" customFormat="1" x14ac:dyDescent="0.2">
      <c r="A348" s="40">
        <v>938200</v>
      </c>
      <c r="B348" s="11" t="s">
        <v>189</v>
      </c>
      <c r="C348" s="183">
        <v>4000</v>
      </c>
    </row>
    <row r="349" spans="1:3" s="191" customFormat="1" ht="37.5" x14ac:dyDescent="0.2">
      <c r="A349" s="15" t="s">
        <v>1</v>
      </c>
      <c r="B349" s="5" t="s">
        <v>748</v>
      </c>
      <c r="C349" s="182">
        <v>5000</v>
      </c>
    </row>
    <row r="350" spans="1:3" s="58" customFormat="1" x14ac:dyDescent="0.2">
      <c r="A350" s="185"/>
      <c r="B350" s="186" t="s">
        <v>746</v>
      </c>
      <c r="C350" s="187">
        <f t="shared" ref="C350" si="57">+C331+C338+C341+C344+C349</f>
        <v>95000</v>
      </c>
    </row>
    <row r="351" spans="1:3" s="58" customFormat="1" x14ac:dyDescent="0.2">
      <c r="A351" s="181"/>
      <c r="B351" s="211"/>
      <c r="C351" s="182"/>
    </row>
    <row r="352" spans="1:3" s="58" customFormat="1" x14ac:dyDescent="0.2">
      <c r="A352" s="74"/>
      <c r="B352" s="211"/>
      <c r="C352" s="183"/>
    </row>
    <row r="353" spans="1:3" s="58" customFormat="1" ht="19.5" x14ac:dyDescent="0.2">
      <c r="A353" s="70" t="s">
        <v>622</v>
      </c>
      <c r="B353" s="68"/>
      <c r="C353" s="183"/>
    </row>
    <row r="354" spans="1:3" s="58" customFormat="1" ht="19.5" x14ac:dyDescent="0.2">
      <c r="A354" s="70" t="s">
        <v>242</v>
      </c>
      <c r="B354" s="68"/>
      <c r="C354" s="183"/>
    </row>
    <row r="355" spans="1:3" s="58" customFormat="1" ht="19.5" x14ac:dyDescent="0.2">
      <c r="A355" s="70" t="s">
        <v>384</v>
      </c>
      <c r="B355" s="68"/>
      <c r="C355" s="183"/>
    </row>
    <row r="356" spans="1:3" s="58" customFormat="1" ht="19.5" x14ac:dyDescent="0.2">
      <c r="A356" s="70" t="s">
        <v>525</v>
      </c>
      <c r="B356" s="68"/>
      <c r="C356" s="183"/>
    </row>
    <row r="357" spans="1:3" s="58" customFormat="1" x14ac:dyDescent="0.2">
      <c r="A357" s="70"/>
      <c r="B357" s="61"/>
      <c r="C357" s="182"/>
    </row>
    <row r="358" spans="1:3" s="191" customFormat="1" ht="18.75" customHeight="1" x14ac:dyDescent="0.2">
      <c r="A358" s="74">
        <v>930000</v>
      </c>
      <c r="B358" s="193" t="s">
        <v>756</v>
      </c>
      <c r="C358" s="182">
        <f>+C359</f>
        <v>1500000</v>
      </c>
    </row>
    <row r="359" spans="1:3" s="58" customFormat="1" ht="19.5" x14ac:dyDescent="0.2">
      <c r="A359" s="13">
        <v>931000</v>
      </c>
      <c r="B359" s="19" t="s">
        <v>755</v>
      </c>
      <c r="C359" s="184">
        <f>SUM(C360:C360)</f>
        <v>1500000</v>
      </c>
    </row>
    <row r="360" spans="1:3" s="58" customFormat="1" x14ac:dyDescent="0.2">
      <c r="A360" s="10">
        <v>931200</v>
      </c>
      <c r="B360" s="11" t="s">
        <v>186</v>
      </c>
      <c r="C360" s="183">
        <v>1500000</v>
      </c>
    </row>
    <row r="361" spans="1:3" s="58" customFormat="1" ht="37.5" x14ac:dyDescent="0.2">
      <c r="A361" s="15" t="s">
        <v>1</v>
      </c>
      <c r="B361" s="5" t="s">
        <v>748</v>
      </c>
      <c r="C361" s="182">
        <v>500000</v>
      </c>
    </row>
    <row r="362" spans="1:3" s="58" customFormat="1" x14ac:dyDescent="0.2">
      <c r="A362" s="185"/>
      <c r="B362" s="186" t="s">
        <v>746</v>
      </c>
      <c r="C362" s="187">
        <f>+C358+C361</f>
        <v>2000000</v>
      </c>
    </row>
    <row r="363" spans="1:3" s="58" customFormat="1" x14ac:dyDescent="0.2">
      <c r="A363" s="181"/>
      <c r="B363" s="211"/>
      <c r="C363" s="182"/>
    </row>
    <row r="364" spans="1:3" s="58" customFormat="1" x14ac:dyDescent="0.2">
      <c r="A364" s="74"/>
      <c r="B364" s="211"/>
      <c r="C364" s="183"/>
    </row>
    <row r="365" spans="1:3" s="58" customFormat="1" ht="19.5" x14ac:dyDescent="0.2">
      <c r="A365" s="70" t="s">
        <v>623</v>
      </c>
      <c r="B365" s="68"/>
      <c r="C365" s="183"/>
    </row>
    <row r="366" spans="1:3" s="58" customFormat="1" ht="19.5" x14ac:dyDescent="0.2">
      <c r="A366" s="70" t="s">
        <v>242</v>
      </c>
      <c r="B366" s="68"/>
      <c r="C366" s="183"/>
    </row>
    <row r="367" spans="1:3" s="58" customFormat="1" ht="19.5" x14ac:dyDescent="0.2">
      <c r="A367" s="70" t="s">
        <v>385</v>
      </c>
      <c r="B367" s="68"/>
      <c r="C367" s="183"/>
    </row>
    <row r="368" spans="1:3" s="58" customFormat="1" ht="19.5" x14ac:dyDescent="0.2">
      <c r="A368" s="70" t="s">
        <v>525</v>
      </c>
      <c r="B368" s="68"/>
      <c r="C368" s="183"/>
    </row>
    <row r="369" spans="1:3" s="58" customFormat="1" x14ac:dyDescent="0.2">
      <c r="A369" s="70"/>
      <c r="B369" s="61"/>
      <c r="C369" s="182"/>
    </row>
    <row r="370" spans="1:3" s="191" customFormat="1" ht="18.75" customHeight="1" x14ac:dyDescent="0.2">
      <c r="A370" s="74">
        <v>930000</v>
      </c>
      <c r="B370" s="193" t="s">
        <v>756</v>
      </c>
      <c r="C370" s="182">
        <f>+C371</f>
        <v>300000</v>
      </c>
    </row>
    <row r="371" spans="1:3" s="58" customFormat="1" ht="19.5" x14ac:dyDescent="0.2">
      <c r="A371" s="13">
        <v>931000</v>
      </c>
      <c r="B371" s="19" t="s">
        <v>755</v>
      </c>
      <c r="C371" s="184">
        <f>SUM(C372:C372)</f>
        <v>300000</v>
      </c>
    </row>
    <row r="372" spans="1:3" s="58" customFormat="1" x14ac:dyDescent="0.2">
      <c r="A372" s="10">
        <v>931200</v>
      </c>
      <c r="B372" s="11" t="s">
        <v>186</v>
      </c>
      <c r="C372" s="183">
        <v>300000</v>
      </c>
    </row>
    <row r="373" spans="1:3" s="58" customFormat="1" ht="37.5" x14ac:dyDescent="0.2">
      <c r="A373" s="15" t="s">
        <v>1</v>
      </c>
      <c r="B373" s="5" t="s">
        <v>748</v>
      </c>
      <c r="C373" s="182">
        <v>70900</v>
      </c>
    </row>
    <row r="374" spans="1:3" s="58" customFormat="1" x14ac:dyDescent="0.2">
      <c r="A374" s="185"/>
      <c r="B374" s="186" t="s">
        <v>746</v>
      </c>
      <c r="C374" s="187">
        <f>+C370+C373</f>
        <v>370900</v>
      </c>
    </row>
    <row r="375" spans="1:3" s="58" customFormat="1" x14ac:dyDescent="0.2">
      <c r="A375" s="181"/>
      <c r="B375" s="211"/>
      <c r="C375" s="182"/>
    </row>
    <row r="376" spans="1:3" s="58" customFormat="1" x14ac:dyDescent="0.2">
      <c r="A376" s="181"/>
      <c r="B376" s="211"/>
      <c r="C376" s="182"/>
    </row>
    <row r="377" spans="1:3" s="58" customFormat="1" ht="19.5" x14ac:dyDescent="0.2">
      <c r="A377" s="70" t="s">
        <v>624</v>
      </c>
      <c r="B377" s="68"/>
      <c r="C377" s="183"/>
    </row>
    <row r="378" spans="1:3" s="58" customFormat="1" ht="19.5" x14ac:dyDescent="0.2">
      <c r="A378" s="70" t="s">
        <v>242</v>
      </c>
      <c r="B378" s="68"/>
      <c r="C378" s="183"/>
    </row>
    <row r="379" spans="1:3" s="58" customFormat="1" ht="19.5" x14ac:dyDescent="0.2">
      <c r="A379" s="70" t="s">
        <v>386</v>
      </c>
      <c r="B379" s="68"/>
      <c r="C379" s="183"/>
    </row>
    <row r="380" spans="1:3" s="58" customFormat="1" ht="19.5" x14ac:dyDescent="0.2">
      <c r="A380" s="70" t="s">
        <v>525</v>
      </c>
      <c r="B380" s="68"/>
      <c r="C380" s="183"/>
    </row>
    <row r="381" spans="1:3" s="58" customFormat="1" x14ac:dyDescent="0.2">
      <c r="A381" s="70"/>
      <c r="B381" s="61"/>
      <c r="C381" s="182"/>
    </row>
    <row r="382" spans="1:3" s="191" customFormat="1" ht="18.75" customHeight="1" x14ac:dyDescent="0.2">
      <c r="A382" s="74">
        <v>930000</v>
      </c>
      <c r="B382" s="193" t="s">
        <v>756</v>
      </c>
      <c r="C382" s="182">
        <f>+C383</f>
        <v>740000</v>
      </c>
    </row>
    <row r="383" spans="1:3" s="58" customFormat="1" ht="19.5" x14ac:dyDescent="0.2">
      <c r="A383" s="13">
        <v>931000</v>
      </c>
      <c r="B383" s="19" t="s">
        <v>755</v>
      </c>
      <c r="C383" s="184">
        <f>SUM(C384:C384)</f>
        <v>740000</v>
      </c>
    </row>
    <row r="384" spans="1:3" s="58" customFormat="1" x14ac:dyDescent="0.2">
      <c r="A384" s="10">
        <v>931200</v>
      </c>
      <c r="B384" s="11" t="s">
        <v>186</v>
      </c>
      <c r="C384" s="183">
        <v>740000</v>
      </c>
    </row>
    <row r="385" spans="1:3" s="191" customFormat="1" ht="37.5" x14ac:dyDescent="0.2">
      <c r="A385" s="15" t="s">
        <v>1</v>
      </c>
      <c r="B385" s="5" t="s">
        <v>748</v>
      </c>
      <c r="C385" s="182">
        <v>260000</v>
      </c>
    </row>
    <row r="386" spans="1:3" s="58" customFormat="1" x14ac:dyDescent="0.2">
      <c r="A386" s="185"/>
      <c r="B386" s="186" t="s">
        <v>746</v>
      </c>
      <c r="C386" s="187">
        <f>+C382+C385</f>
        <v>1000000</v>
      </c>
    </row>
    <row r="387" spans="1:3" s="58" customFormat="1" x14ac:dyDescent="0.2">
      <c r="A387" s="181"/>
      <c r="B387" s="211"/>
      <c r="C387" s="182"/>
    </row>
    <row r="388" spans="1:3" s="58" customFormat="1" x14ac:dyDescent="0.2">
      <c r="A388" s="74"/>
      <c r="B388" s="211"/>
      <c r="C388" s="183"/>
    </row>
    <row r="389" spans="1:3" s="58" customFormat="1" ht="19.5" x14ac:dyDescent="0.2">
      <c r="A389" s="70" t="s">
        <v>625</v>
      </c>
      <c r="B389" s="68"/>
      <c r="C389" s="183"/>
    </row>
    <row r="390" spans="1:3" s="58" customFormat="1" ht="19.5" x14ac:dyDescent="0.2">
      <c r="A390" s="70" t="s">
        <v>242</v>
      </c>
      <c r="B390" s="68"/>
      <c r="C390" s="183"/>
    </row>
    <row r="391" spans="1:3" s="58" customFormat="1" ht="19.5" x14ac:dyDescent="0.2">
      <c r="A391" s="70" t="s">
        <v>387</v>
      </c>
      <c r="B391" s="68"/>
      <c r="C391" s="183"/>
    </row>
    <row r="392" spans="1:3" s="58" customFormat="1" ht="19.5" x14ac:dyDescent="0.2">
      <c r="A392" s="70" t="s">
        <v>525</v>
      </c>
      <c r="B392" s="68"/>
      <c r="C392" s="183"/>
    </row>
    <row r="393" spans="1:3" s="58" customFormat="1" x14ac:dyDescent="0.2">
      <c r="A393" s="70"/>
      <c r="B393" s="61"/>
      <c r="C393" s="182"/>
    </row>
    <row r="394" spans="1:3" s="191" customFormat="1" ht="18.75" customHeight="1" x14ac:dyDescent="0.2">
      <c r="A394" s="74">
        <v>930000</v>
      </c>
      <c r="B394" s="193" t="s">
        <v>756</v>
      </c>
      <c r="C394" s="182">
        <f>+C395</f>
        <v>600000</v>
      </c>
    </row>
    <row r="395" spans="1:3" s="58" customFormat="1" ht="19.5" x14ac:dyDescent="0.2">
      <c r="A395" s="13">
        <v>931000</v>
      </c>
      <c r="B395" s="19" t="s">
        <v>755</v>
      </c>
      <c r="C395" s="184">
        <f>SUM(C396:C396)</f>
        <v>600000</v>
      </c>
    </row>
    <row r="396" spans="1:3" s="58" customFormat="1" x14ac:dyDescent="0.2">
      <c r="A396" s="10">
        <v>931200</v>
      </c>
      <c r="B396" s="11" t="s">
        <v>186</v>
      </c>
      <c r="C396" s="183">
        <v>600000</v>
      </c>
    </row>
    <row r="397" spans="1:3" s="58" customFormat="1" ht="37.5" x14ac:dyDescent="0.2">
      <c r="A397" s="15" t="s">
        <v>1</v>
      </c>
      <c r="B397" s="5" t="s">
        <v>748</v>
      </c>
      <c r="C397" s="182">
        <v>0</v>
      </c>
    </row>
    <row r="398" spans="1:3" s="58" customFormat="1" x14ac:dyDescent="0.2">
      <c r="A398" s="185"/>
      <c r="B398" s="186" t="s">
        <v>746</v>
      </c>
      <c r="C398" s="187">
        <f t="shared" ref="C398" si="58">+C394+C397</f>
        <v>600000</v>
      </c>
    </row>
    <row r="399" spans="1:3" s="58" customFormat="1" x14ac:dyDescent="0.2">
      <c r="A399" s="181"/>
      <c r="B399" s="211"/>
      <c r="C399" s="182"/>
    </row>
    <row r="400" spans="1:3" s="58" customFormat="1" x14ac:dyDescent="0.2">
      <c r="A400" s="74"/>
      <c r="B400" s="211"/>
      <c r="C400" s="183"/>
    </row>
    <row r="401" spans="1:3" s="58" customFormat="1" ht="19.5" x14ac:dyDescent="0.2">
      <c r="A401" s="70" t="s">
        <v>626</v>
      </c>
      <c r="B401" s="68"/>
      <c r="C401" s="183"/>
    </row>
    <row r="402" spans="1:3" s="58" customFormat="1" ht="19.5" x14ac:dyDescent="0.2">
      <c r="A402" s="70" t="s">
        <v>242</v>
      </c>
      <c r="B402" s="68"/>
      <c r="C402" s="183"/>
    </row>
    <row r="403" spans="1:3" s="58" customFormat="1" ht="19.5" x14ac:dyDescent="0.2">
      <c r="A403" s="70" t="s">
        <v>388</v>
      </c>
      <c r="B403" s="68"/>
      <c r="C403" s="183"/>
    </row>
    <row r="404" spans="1:3" s="58" customFormat="1" ht="19.5" x14ac:dyDescent="0.2">
      <c r="A404" s="70" t="s">
        <v>525</v>
      </c>
      <c r="B404" s="68"/>
      <c r="C404" s="183"/>
    </row>
    <row r="405" spans="1:3" s="58" customFormat="1" x14ac:dyDescent="0.2">
      <c r="A405" s="70"/>
      <c r="B405" s="61"/>
      <c r="C405" s="182"/>
    </row>
    <row r="406" spans="1:3" s="191" customFormat="1" ht="18.75" customHeight="1" x14ac:dyDescent="0.2">
      <c r="A406" s="74">
        <v>930000</v>
      </c>
      <c r="B406" s="193" t="s">
        <v>756</v>
      </c>
      <c r="C406" s="182">
        <f>+C407</f>
        <v>700000</v>
      </c>
    </row>
    <row r="407" spans="1:3" s="58" customFormat="1" ht="19.5" x14ac:dyDescent="0.2">
      <c r="A407" s="13">
        <v>931000</v>
      </c>
      <c r="B407" s="19" t="s">
        <v>755</v>
      </c>
      <c r="C407" s="184">
        <f>SUM(C408:C408)</f>
        <v>700000</v>
      </c>
    </row>
    <row r="408" spans="1:3" s="58" customFormat="1" x14ac:dyDescent="0.2">
      <c r="A408" s="10">
        <v>931200</v>
      </c>
      <c r="B408" s="11" t="s">
        <v>186</v>
      </c>
      <c r="C408" s="183">
        <v>700000</v>
      </c>
    </row>
    <row r="409" spans="1:3" s="58" customFormat="1" ht="37.5" x14ac:dyDescent="0.2">
      <c r="A409" s="15" t="s">
        <v>1</v>
      </c>
      <c r="B409" s="5" t="s">
        <v>748</v>
      </c>
      <c r="C409" s="182">
        <v>327600</v>
      </c>
    </row>
    <row r="410" spans="1:3" s="58" customFormat="1" x14ac:dyDescent="0.2">
      <c r="A410" s="185"/>
      <c r="B410" s="186" t="s">
        <v>746</v>
      </c>
      <c r="C410" s="187">
        <f t="shared" ref="C410" si="59">+C406+C409</f>
        <v>1027600</v>
      </c>
    </row>
    <row r="411" spans="1:3" s="58" customFormat="1" x14ac:dyDescent="0.2">
      <c r="A411" s="181"/>
      <c r="B411" s="211"/>
      <c r="C411" s="182"/>
    </row>
    <row r="412" spans="1:3" s="58" customFormat="1" x14ac:dyDescent="0.2">
      <c r="A412" s="74"/>
      <c r="B412" s="211"/>
      <c r="C412" s="183"/>
    </row>
    <row r="413" spans="1:3" s="58" customFormat="1" ht="19.5" x14ac:dyDescent="0.2">
      <c r="A413" s="70" t="s">
        <v>627</v>
      </c>
      <c r="B413" s="68"/>
      <c r="C413" s="183"/>
    </row>
    <row r="414" spans="1:3" s="58" customFormat="1" ht="19.5" x14ac:dyDescent="0.2">
      <c r="A414" s="70" t="s">
        <v>242</v>
      </c>
      <c r="B414" s="68"/>
      <c r="C414" s="183"/>
    </row>
    <row r="415" spans="1:3" s="58" customFormat="1" ht="19.5" x14ac:dyDescent="0.2">
      <c r="A415" s="70" t="s">
        <v>389</v>
      </c>
      <c r="B415" s="68"/>
      <c r="C415" s="183"/>
    </row>
    <row r="416" spans="1:3" s="58" customFormat="1" ht="19.5" x14ac:dyDescent="0.2">
      <c r="A416" s="70" t="s">
        <v>525</v>
      </c>
      <c r="B416" s="68"/>
      <c r="C416" s="183"/>
    </row>
    <row r="417" spans="1:3" s="58" customFormat="1" x14ac:dyDescent="0.2">
      <c r="A417" s="70"/>
      <c r="B417" s="61"/>
      <c r="C417" s="182"/>
    </row>
    <row r="418" spans="1:3" s="191" customFormat="1" ht="18.75" customHeight="1" x14ac:dyDescent="0.2">
      <c r="A418" s="74">
        <v>930000</v>
      </c>
      <c r="B418" s="193" t="s">
        <v>756</v>
      </c>
      <c r="C418" s="182">
        <f>+C419</f>
        <v>200000</v>
      </c>
    </row>
    <row r="419" spans="1:3" s="58" customFormat="1" ht="19.5" x14ac:dyDescent="0.2">
      <c r="A419" s="13">
        <v>931000</v>
      </c>
      <c r="B419" s="19" t="s">
        <v>755</v>
      </c>
      <c r="C419" s="184">
        <f>SUM(C420:C420)</f>
        <v>200000</v>
      </c>
    </row>
    <row r="420" spans="1:3" s="58" customFormat="1" x14ac:dyDescent="0.2">
      <c r="A420" s="10">
        <v>931200</v>
      </c>
      <c r="B420" s="11" t="s">
        <v>186</v>
      </c>
      <c r="C420" s="183">
        <v>200000</v>
      </c>
    </row>
    <row r="421" spans="1:3" s="191" customFormat="1" ht="37.5" x14ac:dyDescent="0.2">
      <c r="A421" s="15" t="s">
        <v>1</v>
      </c>
      <c r="B421" s="5" t="s">
        <v>748</v>
      </c>
      <c r="C421" s="182">
        <v>49100</v>
      </c>
    </row>
    <row r="422" spans="1:3" s="58" customFormat="1" x14ac:dyDescent="0.2">
      <c r="A422" s="185"/>
      <c r="B422" s="186" t="s">
        <v>746</v>
      </c>
      <c r="C422" s="187">
        <f t="shared" ref="C422" si="60">+C418+C421</f>
        <v>249100</v>
      </c>
    </row>
    <row r="423" spans="1:3" s="58" customFormat="1" x14ac:dyDescent="0.2">
      <c r="A423" s="181"/>
      <c r="B423" s="211"/>
      <c r="C423" s="182"/>
    </row>
    <row r="424" spans="1:3" s="58" customFormat="1" x14ac:dyDescent="0.2">
      <c r="A424" s="74"/>
      <c r="B424" s="211"/>
      <c r="C424" s="183"/>
    </row>
    <row r="425" spans="1:3" s="58" customFormat="1" ht="19.5" x14ac:dyDescent="0.2">
      <c r="A425" s="70" t="s">
        <v>628</v>
      </c>
      <c r="B425" s="68"/>
      <c r="C425" s="183"/>
    </row>
    <row r="426" spans="1:3" s="58" customFormat="1" ht="19.5" x14ac:dyDescent="0.2">
      <c r="A426" s="70" t="s">
        <v>242</v>
      </c>
      <c r="B426" s="68"/>
      <c r="C426" s="183"/>
    </row>
    <row r="427" spans="1:3" s="58" customFormat="1" ht="19.5" x14ac:dyDescent="0.2">
      <c r="A427" s="70" t="s">
        <v>390</v>
      </c>
      <c r="B427" s="68"/>
      <c r="C427" s="183"/>
    </row>
    <row r="428" spans="1:3" s="58" customFormat="1" ht="19.5" x14ac:dyDescent="0.2">
      <c r="A428" s="70" t="s">
        <v>525</v>
      </c>
      <c r="B428" s="68"/>
      <c r="C428" s="183"/>
    </row>
    <row r="429" spans="1:3" s="58" customFormat="1" x14ac:dyDescent="0.2">
      <c r="A429" s="70"/>
      <c r="B429" s="61"/>
      <c r="C429" s="182"/>
    </row>
    <row r="430" spans="1:3" s="191" customFormat="1" ht="18.75" customHeight="1" x14ac:dyDescent="0.2">
      <c r="A430" s="74">
        <v>930000</v>
      </c>
      <c r="B430" s="193" t="s">
        <v>756</v>
      </c>
      <c r="C430" s="182">
        <f>+C431</f>
        <v>600000</v>
      </c>
    </row>
    <row r="431" spans="1:3" s="58" customFormat="1" ht="19.5" x14ac:dyDescent="0.2">
      <c r="A431" s="13">
        <v>931000</v>
      </c>
      <c r="B431" s="19" t="s">
        <v>755</v>
      </c>
      <c r="C431" s="184">
        <f>SUM(C432:C432)</f>
        <v>600000</v>
      </c>
    </row>
    <row r="432" spans="1:3" s="58" customFormat="1" x14ac:dyDescent="0.2">
      <c r="A432" s="10">
        <v>931200</v>
      </c>
      <c r="B432" s="11" t="s">
        <v>186</v>
      </c>
      <c r="C432" s="183">
        <v>600000</v>
      </c>
    </row>
    <row r="433" spans="1:3" s="191" customFormat="1" ht="37.5" x14ac:dyDescent="0.2">
      <c r="A433" s="15" t="s">
        <v>1</v>
      </c>
      <c r="B433" s="5" t="s">
        <v>748</v>
      </c>
      <c r="C433" s="182">
        <v>114800</v>
      </c>
    </row>
    <row r="434" spans="1:3" s="58" customFormat="1" x14ac:dyDescent="0.2">
      <c r="A434" s="185"/>
      <c r="B434" s="186" t="s">
        <v>746</v>
      </c>
      <c r="C434" s="187">
        <f t="shared" ref="C434" si="61">+C430+C433</f>
        <v>714800</v>
      </c>
    </row>
    <row r="435" spans="1:3" s="58" customFormat="1" x14ac:dyDescent="0.2">
      <c r="A435" s="181"/>
      <c r="B435" s="211"/>
      <c r="C435" s="182"/>
    </row>
    <row r="436" spans="1:3" s="58" customFormat="1" x14ac:dyDescent="0.2">
      <c r="A436" s="74"/>
      <c r="B436" s="211"/>
      <c r="C436" s="183"/>
    </row>
    <row r="437" spans="1:3" s="58" customFormat="1" ht="19.5" x14ac:dyDescent="0.2">
      <c r="A437" s="70" t="s">
        <v>629</v>
      </c>
      <c r="B437" s="68"/>
      <c r="C437" s="183"/>
    </row>
    <row r="438" spans="1:3" s="58" customFormat="1" ht="19.5" x14ac:dyDescent="0.2">
      <c r="A438" s="70" t="s">
        <v>242</v>
      </c>
      <c r="B438" s="68"/>
      <c r="C438" s="183"/>
    </row>
    <row r="439" spans="1:3" s="58" customFormat="1" ht="19.5" x14ac:dyDescent="0.2">
      <c r="A439" s="70" t="s">
        <v>391</v>
      </c>
      <c r="B439" s="68"/>
      <c r="C439" s="183"/>
    </row>
    <row r="440" spans="1:3" s="58" customFormat="1" ht="19.5" x14ac:dyDescent="0.2">
      <c r="A440" s="70" t="s">
        <v>525</v>
      </c>
      <c r="B440" s="68"/>
      <c r="C440" s="183"/>
    </row>
    <row r="441" spans="1:3" s="58" customFormat="1" x14ac:dyDescent="0.2">
      <c r="A441" s="70"/>
      <c r="B441" s="61"/>
      <c r="C441" s="182"/>
    </row>
    <row r="442" spans="1:3" s="191" customFormat="1" ht="18.75" customHeight="1" x14ac:dyDescent="0.2">
      <c r="A442" s="74">
        <v>930000</v>
      </c>
      <c r="B442" s="193" t="s">
        <v>756</v>
      </c>
      <c r="C442" s="182">
        <f>+C443</f>
        <v>3000000</v>
      </c>
    </row>
    <row r="443" spans="1:3" s="58" customFormat="1" ht="19.5" x14ac:dyDescent="0.2">
      <c r="A443" s="13">
        <v>931000</v>
      </c>
      <c r="B443" s="19" t="s">
        <v>755</v>
      </c>
      <c r="C443" s="184">
        <f>SUM(C444:C444)</f>
        <v>3000000</v>
      </c>
    </row>
    <row r="444" spans="1:3" s="58" customFormat="1" x14ac:dyDescent="0.2">
      <c r="A444" s="10">
        <v>931200</v>
      </c>
      <c r="B444" s="11" t="s">
        <v>186</v>
      </c>
      <c r="C444" s="183">
        <v>3000000</v>
      </c>
    </row>
    <row r="445" spans="1:3" s="191" customFormat="1" ht="37.5" x14ac:dyDescent="0.2">
      <c r="A445" s="15" t="s">
        <v>1</v>
      </c>
      <c r="B445" s="5" t="s">
        <v>748</v>
      </c>
      <c r="C445" s="182">
        <v>312000</v>
      </c>
    </row>
    <row r="446" spans="1:3" s="58" customFormat="1" x14ac:dyDescent="0.2">
      <c r="A446" s="185"/>
      <c r="B446" s="186" t="s">
        <v>746</v>
      </c>
      <c r="C446" s="187">
        <f t="shared" ref="C446" si="62">+C442+C445</f>
        <v>3312000</v>
      </c>
    </row>
    <row r="447" spans="1:3" s="58" customFormat="1" x14ac:dyDescent="0.2">
      <c r="A447" s="181"/>
      <c r="B447" s="211"/>
      <c r="C447" s="182"/>
    </row>
    <row r="448" spans="1:3" s="58" customFormat="1" x14ac:dyDescent="0.2">
      <c r="A448" s="74"/>
      <c r="B448" s="211"/>
      <c r="C448" s="183"/>
    </row>
    <row r="449" spans="1:3" s="58" customFormat="1" ht="19.5" x14ac:dyDescent="0.2">
      <c r="A449" s="70" t="s">
        <v>630</v>
      </c>
      <c r="B449" s="68"/>
      <c r="C449" s="183"/>
    </row>
    <row r="450" spans="1:3" s="58" customFormat="1" ht="19.5" x14ac:dyDescent="0.2">
      <c r="A450" s="70" t="s">
        <v>242</v>
      </c>
      <c r="B450" s="68"/>
      <c r="C450" s="183"/>
    </row>
    <row r="451" spans="1:3" s="58" customFormat="1" ht="19.5" x14ac:dyDescent="0.2">
      <c r="A451" s="70" t="s">
        <v>392</v>
      </c>
      <c r="B451" s="68"/>
      <c r="C451" s="183"/>
    </row>
    <row r="452" spans="1:3" s="58" customFormat="1" ht="19.5" x14ac:dyDescent="0.2">
      <c r="A452" s="70" t="s">
        <v>525</v>
      </c>
      <c r="B452" s="68"/>
      <c r="C452" s="183"/>
    </row>
    <row r="453" spans="1:3" s="58" customFormat="1" x14ac:dyDescent="0.2">
      <c r="A453" s="70"/>
      <c r="B453" s="61"/>
      <c r="C453" s="182"/>
    </row>
    <row r="454" spans="1:3" s="191" customFormat="1" ht="18.75" customHeight="1" x14ac:dyDescent="0.2">
      <c r="A454" s="74">
        <v>930000</v>
      </c>
      <c r="B454" s="193" t="s">
        <v>756</v>
      </c>
      <c r="C454" s="182">
        <f>+C455</f>
        <v>300000</v>
      </c>
    </row>
    <row r="455" spans="1:3" s="58" customFormat="1" ht="19.5" x14ac:dyDescent="0.2">
      <c r="A455" s="13">
        <v>931000</v>
      </c>
      <c r="B455" s="19" t="s">
        <v>755</v>
      </c>
      <c r="C455" s="184">
        <f>SUM(C456:C456)</f>
        <v>300000</v>
      </c>
    </row>
    <row r="456" spans="1:3" s="58" customFormat="1" x14ac:dyDescent="0.2">
      <c r="A456" s="10">
        <v>931200</v>
      </c>
      <c r="B456" s="11" t="s">
        <v>186</v>
      </c>
      <c r="C456" s="183">
        <v>300000</v>
      </c>
    </row>
    <row r="457" spans="1:3" s="191" customFormat="1" ht="37.5" x14ac:dyDescent="0.2">
      <c r="A457" s="15" t="s">
        <v>1</v>
      </c>
      <c r="B457" s="5" t="s">
        <v>748</v>
      </c>
      <c r="C457" s="182">
        <v>154700</v>
      </c>
    </row>
    <row r="458" spans="1:3" s="58" customFormat="1" x14ac:dyDescent="0.2">
      <c r="A458" s="185"/>
      <c r="B458" s="186" t="s">
        <v>746</v>
      </c>
      <c r="C458" s="187">
        <f t="shared" ref="C458" si="63">+C454+C457</f>
        <v>454700</v>
      </c>
    </row>
    <row r="459" spans="1:3" s="58" customFormat="1" x14ac:dyDescent="0.2">
      <c r="A459" s="181"/>
      <c r="B459" s="211"/>
      <c r="C459" s="182"/>
    </row>
    <row r="460" spans="1:3" s="58" customFormat="1" x14ac:dyDescent="0.2">
      <c r="A460" s="74"/>
      <c r="B460" s="211"/>
      <c r="C460" s="183"/>
    </row>
    <row r="461" spans="1:3" s="58" customFormat="1" ht="19.5" x14ac:dyDescent="0.2">
      <c r="A461" s="70" t="s">
        <v>631</v>
      </c>
      <c r="B461" s="68"/>
      <c r="C461" s="183"/>
    </row>
    <row r="462" spans="1:3" s="58" customFormat="1" ht="19.5" x14ac:dyDescent="0.2">
      <c r="A462" s="70" t="s">
        <v>242</v>
      </c>
      <c r="B462" s="68"/>
      <c r="C462" s="183"/>
    </row>
    <row r="463" spans="1:3" s="58" customFormat="1" ht="19.5" x14ac:dyDescent="0.2">
      <c r="A463" s="70" t="s">
        <v>393</v>
      </c>
      <c r="B463" s="68"/>
      <c r="C463" s="183"/>
    </row>
    <row r="464" spans="1:3" s="58" customFormat="1" ht="19.5" x14ac:dyDescent="0.2">
      <c r="A464" s="70" t="s">
        <v>525</v>
      </c>
      <c r="B464" s="68"/>
      <c r="C464" s="183"/>
    </row>
    <row r="465" spans="1:3" s="58" customFormat="1" x14ac:dyDescent="0.2">
      <c r="A465" s="70"/>
      <c r="B465" s="61"/>
      <c r="C465" s="182"/>
    </row>
    <row r="466" spans="1:3" s="191" customFormat="1" ht="18.75" customHeight="1" x14ac:dyDescent="0.2">
      <c r="A466" s="74">
        <v>930000</v>
      </c>
      <c r="B466" s="193" t="s">
        <v>756</v>
      </c>
      <c r="C466" s="182">
        <f>+C467</f>
        <v>300000</v>
      </c>
    </row>
    <row r="467" spans="1:3" s="58" customFormat="1" ht="19.5" x14ac:dyDescent="0.2">
      <c r="A467" s="13">
        <v>931000</v>
      </c>
      <c r="B467" s="19" t="s">
        <v>755</v>
      </c>
      <c r="C467" s="184">
        <f>SUM(C468:C468)</f>
        <v>300000</v>
      </c>
    </row>
    <row r="468" spans="1:3" s="58" customFormat="1" x14ac:dyDescent="0.2">
      <c r="A468" s="10">
        <v>931200</v>
      </c>
      <c r="B468" s="11" t="s">
        <v>186</v>
      </c>
      <c r="C468" s="183">
        <v>300000</v>
      </c>
    </row>
    <row r="469" spans="1:3" s="58" customFormat="1" ht="37.5" x14ac:dyDescent="0.2">
      <c r="A469" s="15" t="s">
        <v>1</v>
      </c>
      <c r="B469" s="5" t="s">
        <v>748</v>
      </c>
      <c r="C469" s="182">
        <v>72200</v>
      </c>
    </row>
    <row r="470" spans="1:3" s="58" customFormat="1" x14ac:dyDescent="0.2">
      <c r="A470" s="185"/>
      <c r="B470" s="186" t="s">
        <v>746</v>
      </c>
      <c r="C470" s="187">
        <f>+C466+C469</f>
        <v>372200</v>
      </c>
    </row>
    <row r="471" spans="1:3" s="58" customFormat="1" x14ac:dyDescent="0.2">
      <c r="A471" s="181"/>
      <c r="B471" s="211"/>
      <c r="C471" s="182"/>
    </row>
    <row r="472" spans="1:3" s="58" customFormat="1" x14ac:dyDescent="0.2">
      <c r="A472" s="74"/>
      <c r="B472" s="211"/>
      <c r="C472" s="183"/>
    </row>
    <row r="473" spans="1:3" s="58" customFormat="1" ht="19.5" x14ac:dyDescent="0.2">
      <c r="A473" s="70" t="s">
        <v>632</v>
      </c>
      <c r="B473" s="68"/>
      <c r="C473" s="183"/>
    </row>
    <row r="474" spans="1:3" s="58" customFormat="1" ht="19.5" x14ac:dyDescent="0.2">
      <c r="A474" s="70" t="s">
        <v>242</v>
      </c>
      <c r="B474" s="68"/>
      <c r="C474" s="183"/>
    </row>
    <row r="475" spans="1:3" s="58" customFormat="1" ht="19.5" x14ac:dyDescent="0.2">
      <c r="A475" s="70" t="s">
        <v>394</v>
      </c>
      <c r="B475" s="68"/>
      <c r="C475" s="183"/>
    </row>
    <row r="476" spans="1:3" s="58" customFormat="1" ht="19.5" x14ac:dyDescent="0.2">
      <c r="A476" s="70" t="s">
        <v>525</v>
      </c>
      <c r="B476" s="68"/>
      <c r="C476" s="183"/>
    </row>
    <row r="477" spans="1:3" s="58" customFormat="1" x14ac:dyDescent="0.2">
      <c r="A477" s="70"/>
      <c r="B477" s="61"/>
      <c r="C477" s="182"/>
    </row>
    <row r="478" spans="1:3" s="191" customFormat="1" ht="18.75" customHeight="1" x14ac:dyDescent="0.2">
      <c r="A478" s="74">
        <v>930000</v>
      </c>
      <c r="B478" s="193" t="s">
        <v>756</v>
      </c>
      <c r="C478" s="182">
        <f>+C479</f>
        <v>50000</v>
      </c>
    </row>
    <row r="479" spans="1:3" s="58" customFormat="1" ht="19.5" x14ac:dyDescent="0.2">
      <c r="A479" s="13">
        <v>931000</v>
      </c>
      <c r="B479" s="19" t="s">
        <v>755</v>
      </c>
      <c r="C479" s="184">
        <f>SUM(C480:C480)</f>
        <v>50000</v>
      </c>
    </row>
    <row r="480" spans="1:3" s="58" customFormat="1" x14ac:dyDescent="0.2">
      <c r="A480" s="10">
        <v>931200</v>
      </c>
      <c r="B480" s="11" t="s">
        <v>186</v>
      </c>
      <c r="C480" s="183">
        <v>50000</v>
      </c>
    </row>
    <row r="481" spans="1:3" s="191" customFormat="1" ht="37.5" x14ac:dyDescent="0.2">
      <c r="A481" s="15" t="s">
        <v>1</v>
      </c>
      <c r="B481" s="5" t="s">
        <v>748</v>
      </c>
      <c r="C481" s="182">
        <v>100000</v>
      </c>
    </row>
    <row r="482" spans="1:3" s="58" customFormat="1" x14ac:dyDescent="0.2">
      <c r="A482" s="185"/>
      <c r="B482" s="186" t="s">
        <v>746</v>
      </c>
      <c r="C482" s="187">
        <f t="shared" ref="C482" si="64">+C478+C481</f>
        <v>150000</v>
      </c>
    </row>
    <row r="483" spans="1:3" s="58" customFormat="1" x14ac:dyDescent="0.2">
      <c r="A483" s="181"/>
      <c r="B483" s="211"/>
      <c r="C483" s="182"/>
    </row>
    <row r="484" spans="1:3" s="58" customFormat="1" x14ac:dyDescent="0.2">
      <c r="A484" s="74"/>
      <c r="B484" s="211"/>
      <c r="C484" s="183"/>
    </row>
    <row r="485" spans="1:3" s="58" customFormat="1" ht="19.5" x14ac:dyDescent="0.2">
      <c r="A485" s="70" t="s">
        <v>633</v>
      </c>
      <c r="B485" s="68"/>
      <c r="C485" s="183"/>
    </row>
    <row r="486" spans="1:3" s="58" customFormat="1" ht="19.5" x14ac:dyDescent="0.2">
      <c r="A486" s="70" t="s">
        <v>242</v>
      </c>
      <c r="B486" s="68"/>
      <c r="C486" s="183"/>
    </row>
    <row r="487" spans="1:3" s="58" customFormat="1" ht="19.5" x14ac:dyDescent="0.2">
      <c r="A487" s="70" t="s">
        <v>395</v>
      </c>
      <c r="B487" s="68"/>
      <c r="C487" s="183"/>
    </row>
    <row r="488" spans="1:3" s="58" customFormat="1" ht="19.5" x14ac:dyDescent="0.2">
      <c r="A488" s="70" t="s">
        <v>525</v>
      </c>
      <c r="B488" s="68"/>
      <c r="C488" s="183"/>
    </row>
    <row r="489" spans="1:3" s="58" customFormat="1" x14ac:dyDescent="0.2">
      <c r="A489" s="70"/>
      <c r="B489" s="61"/>
      <c r="C489" s="182"/>
    </row>
    <row r="490" spans="1:3" s="191" customFormat="1" ht="18.75" customHeight="1" x14ac:dyDescent="0.2">
      <c r="A490" s="74">
        <v>930000</v>
      </c>
      <c r="B490" s="193" t="s">
        <v>756</v>
      </c>
      <c r="C490" s="182">
        <f>+C491</f>
        <v>1000000</v>
      </c>
    </row>
    <row r="491" spans="1:3" s="58" customFormat="1" ht="19.5" x14ac:dyDescent="0.2">
      <c r="A491" s="13">
        <v>931000</v>
      </c>
      <c r="B491" s="19" t="s">
        <v>755</v>
      </c>
      <c r="C491" s="184">
        <f>SUM(C492:C492)</f>
        <v>1000000</v>
      </c>
    </row>
    <row r="492" spans="1:3" s="58" customFormat="1" x14ac:dyDescent="0.2">
      <c r="A492" s="10">
        <v>931200</v>
      </c>
      <c r="B492" s="11" t="s">
        <v>186</v>
      </c>
      <c r="C492" s="183">
        <v>1000000</v>
      </c>
    </row>
    <row r="493" spans="1:3" s="58" customFormat="1" ht="37.5" x14ac:dyDescent="0.2">
      <c r="A493" s="15" t="s">
        <v>1</v>
      </c>
      <c r="B493" s="5" t="s">
        <v>748</v>
      </c>
      <c r="C493" s="182">
        <v>571600</v>
      </c>
    </row>
    <row r="494" spans="1:3" s="58" customFormat="1" x14ac:dyDescent="0.2">
      <c r="A494" s="185"/>
      <c r="B494" s="186" t="s">
        <v>746</v>
      </c>
      <c r="C494" s="187">
        <f>+C490+C493</f>
        <v>1571600</v>
      </c>
    </row>
    <row r="495" spans="1:3" s="58" customFormat="1" x14ac:dyDescent="0.2">
      <c r="A495" s="181"/>
      <c r="B495" s="211"/>
      <c r="C495" s="182"/>
    </row>
    <row r="496" spans="1:3" s="58" customFormat="1" x14ac:dyDescent="0.2">
      <c r="A496" s="74"/>
      <c r="B496" s="211"/>
      <c r="C496" s="183"/>
    </row>
    <row r="497" spans="1:3" s="58" customFormat="1" ht="19.5" x14ac:dyDescent="0.2">
      <c r="A497" s="70" t="s">
        <v>634</v>
      </c>
      <c r="B497" s="68"/>
      <c r="C497" s="183"/>
    </row>
    <row r="498" spans="1:3" s="58" customFormat="1" ht="19.5" x14ac:dyDescent="0.2">
      <c r="A498" s="70" t="s">
        <v>242</v>
      </c>
      <c r="B498" s="68"/>
      <c r="C498" s="183"/>
    </row>
    <row r="499" spans="1:3" s="58" customFormat="1" ht="19.5" x14ac:dyDescent="0.2">
      <c r="A499" s="70" t="s">
        <v>396</v>
      </c>
      <c r="B499" s="68"/>
      <c r="C499" s="183"/>
    </row>
    <row r="500" spans="1:3" s="58" customFormat="1" ht="19.5" x14ac:dyDescent="0.2">
      <c r="A500" s="70" t="s">
        <v>525</v>
      </c>
      <c r="B500" s="68"/>
      <c r="C500" s="183"/>
    </row>
    <row r="501" spans="1:3" s="58" customFormat="1" x14ac:dyDescent="0.2">
      <c r="A501" s="70"/>
      <c r="B501" s="61"/>
      <c r="C501" s="182"/>
    </row>
    <row r="502" spans="1:3" s="191" customFormat="1" ht="18.75" customHeight="1" x14ac:dyDescent="0.2">
      <c r="A502" s="74">
        <v>930000</v>
      </c>
      <c r="B502" s="193" t="s">
        <v>756</v>
      </c>
      <c r="C502" s="182">
        <f>+C503</f>
        <v>100000</v>
      </c>
    </row>
    <row r="503" spans="1:3" s="58" customFormat="1" ht="19.5" x14ac:dyDescent="0.2">
      <c r="A503" s="13">
        <v>931000</v>
      </c>
      <c r="B503" s="19" t="s">
        <v>755</v>
      </c>
      <c r="C503" s="184">
        <f>SUM(C504:C504)</f>
        <v>100000</v>
      </c>
    </row>
    <row r="504" spans="1:3" s="58" customFormat="1" x14ac:dyDescent="0.2">
      <c r="A504" s="10">
        <v>931200</v>
      </c>
      <c r="B504" s="11" t="s">
        <v>186</v>
      </c>
      <c r="C504" s="183">
        <v>100000</v>
      </c>
    </row>
    <row r="505" spans="1:3" s="191" customFormat="1" ht="37.5" x14ac:dyDescent="0.2">
      <c r="A505" s="15" t="s">
        <v>1</v>
      </c>
      <c r="B505" s="5" t="s">
        <v>748</v>
      </c>
      <c r="C505" s="182">
        <v>129400</v>
      </c>
    </row>
    <row r="506" spans="1:3" s="58" customFormat="1" x14ac:dyDescent="0.2">
      <c r="A506" s="185"/>
      <c r="B506" s="186" t="s">
        <v>746</v>
      </c>
      <c r="C506" s="187">
        <f t="shared" ref="C506" si="65">+C502+C505</f>
        <v>229400</v>
      </c>
    </row>
    <row r="507" spans="1:3" s="58" customFormat="1" x14ac:dyDescent="0.2">
      <c r="A507" s="181"/>
      <c r="B507" s="211"/>
      <c r="C507" s="182"/>
    </row>
    <row r="508" spans="1:3" s="58" customFormat="1" x14ac:dyDescent="0.2">
      <c r="A508" s="74"/>
      <c r="B508" s="211"/>
      <c r="C508" s="183"/>
    </row>
    <row r="509" spans="1:3" s="58" customFormat="1" ht="19.5" x14ac:dyDescent="0.2">
      <c r="A509" s="70" t="s">
        <v>635</v>
      </c>
      <c r="B509" s="68"/>
      <c r="C509" s="183"/>
    </row>
    <row r="510" spans="1:3" s="58" customFormat="1" ht="19.5" x14ac:dyDescent="0.2">
      <c r="A510" s="70" t="s">
        <v>242</v>
      </c>
      <c r="B510" s="68"/>
      <c r="C510" s="183"/>
    </row>
    <row r="511" spans="1:3" s="58" customFormat="1" ht="19.5" x14ac:dyDescent="0.2">
      <c r="A511" s="70" t="s">
        <v>397</v>
      </c>
      <c r="B511" s="68"/>
      <c r="C511" s="183"/>
    </row>
    <row r="512" spans="1:3" s="58" customFormat="1" ht="19.5" x14ac:dyDescent="0.2">
      <c r="A512" s="70" t="s">
        <v>525</v>
      </c>
      <c r="B512" s="68"/>
      <c r="C512" s="183"/>
    </row>
    <row r="513" spans="1:3" s="58" customFormat="1" x14ac:dyDescent="0.2">
      <c r="A513" s="70"/>
      <c r="B513" s="61"/>
      <c r="C513" s="182"/>
    </row>
    <row r="514" spans="1:3" s="191" customFormat="1" ht="18.75" customHeight="1" x14ac:dyDescent="0.2">
      <c r="A514" s="74">
        <v>930000</v>
      </c>
      <c r="B514" s="193" t="s">
        <v>756</v>
      </c>
      <c r="C514" s="182">
        <f>+C515</f>
        <v>132500</v>
      </c>
    </row>
    <row r="515" spans="1:3" s="58" customFormat="1" ht="19.5" x14ac:dyDescent="0.2">
      <c r="A515" s="13">
        <v>931000</v>
      </c>
      <c r="B515" s="19" t="s">
        <v>755</v>
      </c>
      <c r="C515" s="184">
        <f>SUM(C516:C516)</f>
        <v>132500</v>
      </c>
    </row>
    <row r="516" spans="1:3" s="58" customFormat="1" x14ac:dyDescent="0.2">
      <c r="A516" s="10">
        <v>931200</v>
      </c>
      <c r="B516" s="11" t="s">
        <v>186</v>
      </c>
      <c r="C516" s="183">
        <v>132500</v>
      </c>
    </row>
    <row r="517" spans="1:3" s="191" customFormat="1" ht="37.5" x14ac:dyDescent="0.2">
      <c r="A517" s="15" t="s">
        <v>1</v>
      </c>
      <c r="B517" s="5" t="s">
        <v>748</v>
      </c>
      <c r="C517" s="182">
        <v>244900</v>
      </c>
    </row>
    <row r="518" spans="1:3" s="58" customFormat="1" x14ac:dyDescent="0.2">
      <c r="A518" s="185"/>
      <c r="B518" s="186" t="s">
        <v>746</v>
      </c>
      <c r="C518" s="187">
        <f t="shared" ref="C518" si="66">+C514+C517</f>
        <v>377400</v>
      </c>
    </row>
    <row r="519" spans="1:3" s="58" customFormat="1" x14ac:dyDescent="0.2">
      <c r="A519" s="181"/>
      <c r="B519" s="211"/>
      <c r="C519" s="182"/>
    </row>
    <row r="520" spans="1:3" s="58" customFormat="1" x14ac:dyDescent="0.2">
      <c r="A520" s="74"/>
      <c r="B520" s="211"/>
      <c r="C520" s="183"/>
    </row>
    <row r="521" spans="1:3" s="58" customFormat="1" ht="19.5" x14ac:dyDescent="0.2">
      <c r="A521" s="70" t="s">
        <v>636</v>
      </c>
      <c r="B521" s="68"/>
      <c r="C521" s="183"/>
    </row>
    <row r="522" spans="1:3" s="58" customFormat="1" ht="19.5" x14ac:dyDescent="0.2">
      <c r="A522" s="70" t="s">
        <v>242</v>
      </c>
      <c r="B522" s="68"/>
      <c r="C522" s="183"/>
    </row>
    <row r="523" spans="1:3" s="58" customFormat="1" ht="19.5" x14ac:dyDescent="0.2">
      <c r="A523" s="70" t="s">
        <v>398</v>
      </c>
      <c r="B523" s="68"/>
      <c r="C523" s="183"/>
    </row>
    <row r="524" spans="1:3" s="58" customFormat="1" ht="19.5" x14ac:dyDescent="0.2">
      <c r="A524" s="70" t="s">
        <v>525</v>
      </c>
      <c r="B524" s="68"/>
      <c r="C524" s="183"/>
    </row>
    <row r="525" spans="1:3" s="58" customFormat="1" x14ac:dyDescent="0.2">
      <c r="A525" s="70"/>
      <c r="B525" s="61"/>
      <c r="C525" s="182"/>
    </row>
    <row r="526" spans="1:3" s="191" customFormat="1" ht="18.75" customHeight="1" x14ac:dyDescent="0.2">
      <c r="A526" s="74">
        <v>930000</v>
      </c>
      <c r="B526" s="193" t="s">
        <v>756</v>
      </c>
      <c r="C526" s="182">
        <f>+C527</f>
        <v>400000</v>
      </c>
    </row>
    <row r="527" spans="1:3" s="58" customFormat="1" ht="19.5" x14ac:dyDescent="0.2">
      <c r="A527" s="13">
        <v>931000</v>
      </c>
      <c r="B527" s="19" t="s">
        <v>755</v>
      </c>
      <c r="C527" s="184">
        <f>SUM(C528:C528)</f>
        <v>400000</v>
      </c>
    </row>
    <row r="528" spans="1:3" s="58" customFormat="1" x14ac:dyDescent="0.2">
      <c r="A528" s="10">
        <v>931200</v>
      </c>
      <c r="B528" s="11" t="s">
        <v>186</v>
      </c>
      <c r="C528" s="183">
        <v>400000</v>
      </c>
    </row>
    <row r="529" spans="1:3" s="58" customFormat="1" ht="37.5" x14ac:dyDescent="0.2">
      <c r="A529" s="15" t="s">
        <v>1</v>
      </c>
      <c r="B529" s="5" t="s">
        <v>748</v>
      </c>
      <c r="C529" s="182">
        <v>300000</v>
      </c>
    </row>
    <row r="530" spans="1:3" s="58" customFormat="1" x14ac:dyDescent="0.2">
      <c r="A530" s="185"/>
      <c r="B530" s="186" t="s">
        <v>746</v>
      </c>
      <c r="C530" s="187">
        <f>+C526+C529</f>
        <v>700000</v>
      </c>
    </row>
    <row r="531" spans="1:3" s="58" customFormat="1" x14ac:dyDescent="0.2">
      <c r="A531" s="181"/>
      <c r="B531" s="211"/>
      <c r="C531" s="182"/>
    </row>
    <row r="532" spans="1:3" s="58" customFormat="1" x14ac:dyDescent="0.2">
      <c r="A532" s="74"/>
      <c r="B532" s="211"/>
      <c r="C532" s="183"/>
    </row>
    <row r="533" spans="1:3" s="58" customFormat="1" ht="19.5" x14ac:dyDescent="0.2">
      <c r="A533" s="70" t="s">
        <v>637</v>
      </c>
      <c r="B533" s="68"/>
      <c r="C533" s="183"/>
    </row>
    <row r="534" spans="1:3" s="58" customFormat="1" ht="19.5" x14ac:dyDescent="0.2">
      <c r="A534" s="70" t="s">
        <v>242</v>
      </c>
      <c r="B534" s="68"/>
      <c r="C534" s="183"/>
    </row>
    <row r="535" spans="1:3" s="58" customFormat="1" ht="19.5" x14ac:dyDescent="0.2">
      <c r="A535" s="70" t="s">
        <v>399</v>
      </c>
      <c r="B535" s="68"/>
      <c r="C535" s="183"/>
    </row>
    <row r="536" spans="1:3" s="58" customFormat="1" ht="19.5" x14ac:dyDescent="0.2">
      <c r="A536" s="70" t="s">
        <v>525</v>
      </c>
      <c r="B536" s="68"/>
      <c r="C536" s="183"/>
    </row>
    <row r="537" spans="1:3" s="58" customFormat="1" x14ac:dyDescent="0.2">
      <c r="A537" s="70"/>
      <c r="B537" s="61"/>
      <c r="C537" s="182"/>
    </row>
    <row r="538" spans="1:3" s="191" customFormat="1" ht="18.75" customHeight="1" x14ac:dyDescent="0.2">
      <c r="A538" s="74">
        <v>930000</v>
      </c>
      <c r="B538" s="193" t="s">
        <v>756</v>
      </c>
      <c r="C538" s="182">
        <f>+C539</f>
        <v>321800</v>
      </c>
    </row>
    <row r="539" spans="1:3" s="58" customFormat="1" ht="19.5" x14ac:dyDescent="0.2">
      <c r="A539" s="13">
        <v>931000</v>
      </c>
      <c r="B539" s="19" t="s">
        <v>755</v>
      </c>
      <c r="C539" s="184">
        <f>SUM(C540:C540)</f>
        <v>321800</v>
      </c>
    </row>
    <row r="540" spans="1:3" s="58" customFormat="1" x14ac:dyDescent="0.2">
      <c r="A540" s="10">
        <v>931200</v>
      </c>
      <c r="B540" s="11" t="s">
        <v>186</v>
      </c>
      <c r="C540" s="183">
        <v>321800</v>
      </c>
    </row>
    <row r="541" spans="1:3" s="58" customFormat="1" ht="37.5" x14ac:dyDescent="0.2">
      <c r="A541" s="15" t="s">
        <v>1</v>
      </c>
      <c r="B541" s="5" t="s">
        <v>748</v>
      </c>
      <c r="C541" s="182">
        <v>328200</v>
      </c>
    </row>
    <row r="542" spans="1:3" s="58" customFormat="1" x14ac:dyDescent="0.2">
      <c r="A542" s="185"/>
      <c r="B542" s="186" t="s">
        <v>746</v>
      </c>
      <c r="C542" s="187">
        <f>+C538+C541</f>
        <v>650000</v>
      </c>
    </row>
    <row r="543" spans="1:3" s="58" customFormat="1" x14ac:dyDescent="0.2">
      <c r="A543" s="181"/>
      <c r="B543" s="211"/>
      <c r="C543" s="182"/>
    </row>
    <row r="544" spans="1:3" s="58" customFormat="1" x14ac:dyDescent="0.2">
      <c r="A544" s="74"/>
      <c r="B544" s="211"/>
      <c r="C544" s="183"/>
    </row>
    <row r="545" spans="1:3" s="58" customFormat="1" ht="19.5" x14ac:dyDescent="0.2">
      <c r="A545" s="70" t="s">
        <v>638</v>
      </c>
      <c r="B545" s="68"/>
      <c r="C545" s="183"/>
    </row>
    <row r="546" spans="1:3" s="58" customFormat="1" ht="19.5" x14ac:dyDescent="0.2">
      <c r="A546" s="70" t="s">
        <v>242</v>
      </c>
      <c r="B546" s="68"/>
      <c r="C546" s="183"/>
    </row>
    <row r="547" spans="1:3" s="58" customFormat="1" ht="19.5" x14ac:dyDescent="0.2">
      <c r="A547" s="70" t="s">
        <v>400</v>
      </c>
      <c r="B547" s="68"/>
      <c r="C547" s="183"/>
    </row>
    <row r="548" spans="1:3" s="58" customFormat="1" ht="19.5" x14ac:dyDescent="0.2">
      <c r="A548" s="70" t="s">
        <v>525</v>
      </c>
      <c r="B548" s="68"/>
      <c r="C548" s="183"/>
    </row>
    <row r="549" spans="1:3" s="58" customFormat="1" x14ac:dyDescent="0.2">
      <c r="A549" s="70"/>
      <c r="B549" s="61"/>
      <c r="C549" s="182"/>
    </row>
    <row r="550" spans="1:3" s="191" customFormat="1" x14ac:dyDescent="0.2">
      <c r="A550" s="74">
        <v>930000</v>
      </c>
      <c r="B550" s="193" t="s">
        <v>756</v>
      </c>
      <c r="C550" s="182">
        <f t="shared" ref="C550:C551" si="67">C551</f>
        <v>70000</v>
      </c>
    </row>
    <row r="551" spans="1:3" s="69" customFormat="1" ht="19.5" x14ac:dyDescent="0.2">
      <c r="A551" s="13">
        <v>931000</v>
      </c>
      <c r="B551" s="19" t="s">
        <v>755</v>
      </c>
      <c r="C551" s="184">
        <f t="shared" si="67"/>
        <v>70000</v>
      </c>
    </row>
    <row r="552" spans="1:3" s="58" customFormat="1" x14ac:dyDescent="0.2">
      <c r="A552" s="10">
        <v>931200</v>
      </c>
      <c r="B552" s="11" t="s">
        <v>186</v>
      </c>
      <c r="C552" s="183">
        <v>70000</v>
      </c>
    </row>
    <row r="553" spans="1:3" s="58" customFormat="1" ht="37.5" x14ac:dyDescent="0.2">
      <c r="A553" s="15" t="s">
        <v>1</v>
      </c>
      <c r="B553" s="5" t="s">
        <v>748</v>
      </c>
      <c r="C553" s="182">
        <v>64500</v>
      </c>
    </row>
    <row r="554" spans="1:3" s="58" customFormat="1" x14ac:dyDescent="0.2">
      <c r="A554" s="185"/>
      <c r="B554" s="186" t="s">
        <v>746</v>
      </c>
      <c r="C554" s="187">
        <f t="shared" ref="C554" si="68">C553+C550</f>
        <v>134500</v>
      </c>
    </row>
    <row r="555" spans="1:3" s="58" customFormat="1" x14ac:dyDescent="0.2">
      <c r="A555" s="181"/>
      <c r="B555" s="211"/>
      <c r="C555" s="182"/>
    </row>
    <row r="556" spans="1:3" s="58" customFormat="1" x14ac:dyDescent="0.2">
      <c r="A556" s="74"/>
      <c r="B556" s="211"/>
      <c r="C556" s="183"/>
    </row>
    <row r="557" spans="1:3" s="58" customFormat="1" ht="19.5" x14ac:dyDescent="0.2">
      <c r="A557" s="70" t="s">
        <v>639</v>
      </c>
      <c r="B557" s="68"/>
      <c r="C557" s="183"/>
    </row>
    <row r="558" spans="1:3" s="58" customFormat="1" ht="19.5" x14ac:dyDescent="0.2">
      <c r="A558" s="70" t="s">
        <v>242</v>
      </c>
      <c r="B558" s="68"/>
      <c r="C558" s="183"/>
    </row>
    <row r="559" spans="1:3" s="58" customFormat="1" ht="19.5" x14ac:dyDescent="0.2">
      <c r="A559" s="70" t="s">
        <v>401</v>
      </c>
      <c r="B559" s="68"/>
      <c r="C559" s="183"/>
    </row>
    <row r="560" spans="1:3" s="58" customFormat="1" ht="19.5" x14ac:dyDescent="0.2">
      <c r="A560" s="70" t="s">
        <v>525</v>
      </c>
      <c r="B560" s="68"/>
      <c r="C560" s="183"/>
    </row>
    <row r="561" spans="1:3" s="58" customFormat="1" x14ac:dyDescent="0.2">
      <c r="A561" s="70"/>
      <c r="B561" s="61"/>
      <c r="C561" s="182"/>
    </row>
    <row r="562" spans="1:3" s="191" customFormat="1" ht="18.75" customHeight="1" x14ac:dyDescent="0.2">
      <c r="A562" s="74">
        <v>930000</v>
      </c>
      <c r="B562" s="193" t="s">
        <v>756</v>
      </c>
      <c r="C562" s="182">
        <f>+C563</f>
        <v>334000</v>
      </c>
    </row>
    <row r="563" spans="1:3" s="58" customFormat="1" ht="19.5" x14ac:dyDescent="0.2">
      <c r="A563" s="13">
        <v>931000</v>
      </c>
      <c r="B563" s="19" t="s">
        <v>755</v>
      </c>
      <c r="C563" s="184">
        <f>SUM(C564:C564)</f>
        <v>334000</v>
      </c>
    </row>
    <row r="564" spans="1:3" s="58" customFormat="1" x14ac:dyDescent="0.2">
      <c r="A564" s="10">
        <v>931200</v>
      </c>
      <c r="B564" s="11" t="s">
        <v>186</v>
      </c>
      <c r="C564" s="183">
        <v>334000</v>
      </c>
    </row>
    <row r="565" spans="1:3" s="58" customFormat="1" ht="37.5" x14ac:dyDescent="0.2">
      <c r="A565" s="15" t="s">
        <v>1</v>
      </c>
      <c r="B565" s="5" t="s">
        <v>748</v>
      </c>
      <c r="C565" s="182">
        <v>25000</v>
      </c>
    </row>
    <row r="566" spans="1:3" s="58" customFormat="1" x14ac:dyDescent="0.2">
      <c r="A566" s="185"/>
      <c r="B566" s="186" t="s">
        <v>746</v>
      </c>
      <c r="C566" s="187">
        <f>+C562+C565</f>
        <v>359000</v>
      </c>
    </row>
    <row r="567" spans="1:3" s="58" customFormat="1" x14ac:dyDescent="0.2">
      <c r="A567" s="181"/>
      <c r="B567" s="211"/>
      <c r="C567" s="182"/>
    </row>
    <row r="568" spans="1:3" s="58" customFormat="1" x14ac:dyDescent="0.2">
      <c r="A568" s="74"/>
      <c r="B568" s="211"/>
      <c r="C568" s="183"/>
    </row>
    <row r="569" spans="1:3" s="58" customFormat="1" ht="19.5" x14ac:dyDescent="0.2">
      <c r="A569" s="70" t="s">
        <v>640</v>
      </c>
      <c r="B569" s="68"/>
      <c r="C569" s="183"/>
    </row>
    <row r="570" spans="1:3" s="58" customFormat="1" ht="19.5" x14ac:dyDescent="0.2">
      <c r="A570" s="70" t="s">
        <v>242</v>
      </c>
      <c r="B570" s="68"/>
      <c r="C570" s="183"/>
    </row>
    <row r="571" spans="1:3" s="58" customFormat="1" ht="19.5" x14ac:dyDescent="0.2">
      <c r="A571" s="70" t="s">
        <v>402</v>
      </c>
      <c r="B571" s="68"/>
      <c r="C571" s="183"/>
    </row>
    <row r="572" spans="1:3" s="58" customFormat="1" ht="19.5" x14ac:dyDescent="0.2">
      <c r="A572" s="70" t="s">
        <v>525</v>
      </c>
      <c r="B572" s="68"/>
      <c r="C572" s="183"/>
    </row>
    <row r="573" spans="1:3" s="58" customFormat="1" x14ac:dyDescent="0.2">
      <c r="A573" s="70"/>
      <c r="B573" s="61"/>
      <c r="C573" s="182"/>
    </row>
    <row r="574" spans="1:3" s="191" customFormat="1" ht="18.75" customHeight="1" x14ac:dyDescent="0.2">
      <c r="A574" s="74">
        <v>930000</v>
      </c>
      <c r="B574" s="193" t="s">
        <v>756</v>
      </c>
      <c r="C574" s="182">
        <f>+C575</f>
        <v>80000</v>
      </c>
    </row>
    <row r="575" spans="1:3" s="58" customFormat="1" ht="19.5" x14ac:dyDescent="0.2">
      <c r="A575" s="13">
        <v>931000</v>
      </c>
      <c r="B575" s="19" t="s">
        <v>755</v>
      </c>
      <c r="C575" s="184">
        <f>SUM(C576:C576)</f>
        <v>80000</v>
      </c>
    </row>
    <row r="576" spans="1:3" s="58" customFormat="1" x14ac:dyDescent="0.2">
      <c r="A576" s="10">
        <v>931200</v>
      </c>
      <c r="B576" s="11" t="s">
        <v>186</v>
      </c>
      <c r="C576" s="183">
        <v>80000</v>
      </c>
    </row>
    <row r="577" spans="1:3" s="191" customFormat="1" ht="37.5" x14ac:dyDescent="0.2">
      <c r="A577" s="15" t="s">
        <v>1</v>
      </c>
      <c r="B577" s="5" t="s">
        <v>748</v>
      </c>
      <c r="C577" s="182">
        <v>739000</v>
      </c>
    </row>
    <row r="578" spans="1:3" s="58" customFormat="1" x14ac:dyDescent="0.2">
      <c r="A578" s="185"/>
      <c r="B578" s="186" t="s">
        <v>746</v>
      </c>
      <c r="C578" s="187">
        <f t="shared" ref="C578" si="69">+C574+C577</f>
        <v>819000</v>
      </c>
    </row>
    <row r="579" spans="1:3" s="58" customFormat="1" x14ac:dyDescent="0.2">
      <c r="A579" s="181"/>
      <c r="B579" s="211"/>
      <c r="C579" s="182"/>
    </row>
    <row r="580" spans="1:3" s="58" customFormat="1" x14ac:dyDescent="0.2">
      <c r="A580" s="181"/>
      <c r="B580" s="211"/>
      <c r="C580" s="182"/>
    </row>
    <row r="581" spans="1:3" s="58" customFormat="1" ht="19.5" x14ac:dyDescent="0.2">
      <c r="A581" s="70" t="s">
        <v>641</v>
      </c>
      <c r="B581" s="68"/>
      <c r="C581" s="182"/>
    </row>
    <row r="582" spans="1:3" s="58" customFormat="1" ht="19.5" x14ac:dyDescent="0.2">
      <c r="A582" s="70" t="s">
        <v>242</v>
      </c>
      <c r="B582" s="68"/>
      <c r="C582" s="182"/>
    </row>
    <row r="583" spans="1:3" s="58" customFormat="1" ht="19.5" x14ac:dyDescent="0.2">
      <c r="A583" s="70" t="s">
        <v>403</v>
      </c>
      <c r="B583" s="68"/>
      <c r="C583" s="182"/>
    </row>
    <row r="584" spans="1:3" s="58" customFormat="1" ht="19.5" x14ac:dyDescent="0.2">
      <c r="A584" s="70" t="s">
        <v>525</v>
      </c>
      <c r="B584" s="68"/>
      <c r="C584" s="182"/>
    </row>
    <row r="585" spans="1:3" s="58" customFormat="1" x14ac:dyDescent="0.2">
      <c r="A585" s="70"/>
      <c r="B585" s="61"/>
      <c r="C585" s="182"/>
    </row>
    <row r="586" spans="1:3" s="191" customFormat="1" ht="18.75" customHeight="1" x14ac:dyDescent="0.2">
      <c r="A586" s="74">
        <v>930000</v>
      </c>
      <c r="B586" s="193" t="s">
        <v>756</v>
      </c>
      <c r="C586" s="182">
        <f>+C587</f>
        <v>200000</v>
      </c>
    </row>
    <row r="587" spans="1:3" s="58" customFormat="1" ht="19.5" x14ac:dyDescent="0.2">
      <c r="A587" s="13">
        <v>931000</v>
      </c>
      <c r="B587" s="19" t="s">
        <v>755</v>
      </c>
      <c r="C587" s="184">
        <f>SUM(C588:C588)</f>
        <v>200000</v>
      </c>
    </row>
    <row r="588" spans="1:3" s="58" customFormat="1" x14ac:dyDescent="0.2">
      <c r="A588" s="10">
        <v>931200</v>
      </c>
      <c r="B588" s="11" t="s">
        <v>186</v>
      </c>
      <c r="C588" s="183">
        <v>200000</v>
      </c>
    </row>
    <row r="589" spans="1:3" s="58" customFormat="1" ht="37.5" x14ac:dyDescent="0.2">
      <c r="A589" s="15" t="s">
        <v>1</v>
      </c>
      <c r="B589" s="5" t="s">
        <v>748</v>
      </c>
      <c r="C589" s="182">
        <v>103400</v>
      </c>
    </row>
    <row r="590" spans="1:3" s="58" customFormat="1" x14ac:dyDescent="0.2">
      <c r="A590" s="185"/>
      <c r="B590" s="186" t="s">
        <v>746</v>
      </c>
      <c r="C590" s="187">
        <f>+C586+C589</f>
        <v>303400</v>
      </c>
    </row>
    <row r="591" spans="1:3" s="58" customFormat="1" x14ac:dyDescent="0.2">
      <c r="A591" s="181"/>
      <c r="B591" s="211"/>
      <c r="C591" s="182"/>
    </row>
    <row r="592" spans="1:3" s="58" customFormat="1" x14ac:dyDescent="0.2">
      <c r="A592" s="181"/>
      <c r="B592" s="211"/>
      <c r="C592" s="182"/>
    </row>
    <row r="593" spans="1:3" s="58" customFormat="1" ht="19.5" x14ac:dyDescent="0.2">
      <c r="A593" s="70" t="s">
        <v>766</v>
      </c>
      <c r="B593" s="68"/>
      <c r="C593" s="182"/>
    </row>
    <row r="594" spans="1:3" s="58" customFormat="1" ht="19.5" x14ac:dyDescent="0.2">
      <c r="A594" s="70" t="s">
        <v>242</v>
      </c>
      <c r="B594" s="68"/>
      <c r="C594" s="182"/>
    </row>
    <row r="595" spans="1:3" s="58" customFormat="1" ht="19.5" x14ac:dyDescent="0.2">
      <c r="A595" s="70" t="s">
        <v>407</v>
      </c>
      <c r="B595" s="68"/>
      <c r="C595" s="182"/>
    </row>
    <row r="596" spans="1:3" s="58" customFormat="1" ht="19.5" x14ac:dyDescent="0.2">
      <c r="A596" s="70" t="s">
        <v>525</v>
      </c>
      <c r="B596" s="68"/>
      <c r="C596" s="182"/>
    </row>
    <row r="597" spans="1:3" s="58" customFormat="1" x14ac:dyDescent="0.2">
      <c r="A597" s="181"/>
      <c r="B597" s="211"/>
      <c r="C597" s="182"/>
    </row>
    <row r="598" spans="1:3" s="191" customFormat="1" x14ac:dyDescent="0.2">
      <c r="A598" s="74">
        <v>930000</v>
      </c>
      <c r="B598" s="193" t="s">
        <v>756</v>
      </c>
      <c r="C598" s="182">
        <f t="shared" ref="C598:C599" si="70">C599</f>
        <v>2000</v>
      </c>
    </row>
    <row r="599" spans="1:3" s="69" customFormat="1" ht="19.5" x14ac:dyDescent="0.2">
      <c r="A599" s="13">
        <v>931000</v>
      </c>
      <c r="B599" s="19" t="s">
        <v>755</v>
      </c>
      <c r="C599" s="184">
        <f t="shared" si="70"/>
        <v>2000</v>
      </c>
    </row>
    <row r="600" spans="1:3" s="58" customFormat="1" x14ac:dyDescent="0.2">
      <c r="A600" s="10">
        <v>931200</v>
      </c>
      <c r="B600" s="11" t="s">
        <v>186</v>
      </c>
      <c r="C600" s="183">
        <v>2000</v>
      </c>
    </row>
    <row r="601" spans="1:3" s="196" customFormat="1" x14ac:dyDescent="0.2">
      <c r="A601" s="194"/>
      <c r="B601" s="207" t="s">
        <v>746</v>
      </c>
      <c r="C601" s="195">
        <f t="shared" ref="C601" si="71">C598</f>
        <v>2000</v>
      </c>
    </row>
    <row r="602" spans="1:3" s="58" customFormat="1" x14ac:dyDescent="0.2">
      <c r="A602" s="181"/>
      <c r="B602" s="211"/>
      <c r="C602" s="182"/>
    </row>
    <row r="603" spans="1:3" s="58" customFormat="1" x14ac:dyDescent="0.2">
      <c r="A603" s="74"/>
      <c r="B603" s="211"/>
      <c r="C603" s="183"/>
    </row>
    <row r="604" spans="1:3" s="58" customFormat="1" ht="19.5" x14ac:dyDescent="0.2">
      <c r="A604" s="70" t="s">
        <v>647</v>
      </c>
      <c r="B604" s="68"/>
      <c r="C604" s="183"/>
    </row>
    <row r="605" spans="1:3" s="58" customFormat="1" ht="19.5" x14ac:dyDescent="0.2">
      <c r="A605" s="70" t="s">
        <v>242</v>
      </c>
      <c r="B605" s="68"/>
      <c r="C605" s="183"/>
    </row>
    <row r="606" spans="1:3" s="58" customFormat="1" ht="19.5" x14ac:dyDescent="0.2">
      <c r="A606" s="70" t="s">
        <v>408</v>
      </c>
      <c r="B606" s="68"/>
      <c r="C606" s="183"/>
    </row>
    <row r="607" spans="1:3" s="58" customFormat="1" ht="19.5" x14ac:dyDescent="0.2">
      <c r="A607" s="70" t="s">
        <v>525</v>
      </c>
      <c r="B607" s="68"/>
      <c r="C607" s="183"/>
    </row>
    <row r="608" spans="1:3" s="58" customFormat="1" x14ac:dyDescent="0.2">
      <c r="A608" s="70"/>
      <c r="B608" s="61"/>
      <c r="C608" s="182"/>
    </row>
    <row r="609" spans="1:3" s="191" customFormat="1" ht="18.75" customHeight="1" x14ac:dyDescent="0.2">
      <c r="A609" s="74">
        <v>930000</v>
      </c>
      <c r="B609" s="193" t="s">
        <v>756</v>
      </c>
      <c r="C609" s="182">
        <f>+C610</f>
        <v>3000000</v>
      </c>
    </row>
    <row r="610" spans="1:3" s="58" customFormat="1" ht="19.5" x14ac:dyDescent="0.2">
      <c r="A610" s="13">
        <v>931000</v>
      </c>
      <c r="B610" s="19" t="s">
        <v>755</v>
      </c>
      <c r="C610" s="184">
        <f>SUM(C611:C611)</f>
        <v>3000000</v>
      </c>
    </row>
    <row r="611" spans="1:3" s="58" customFormat="1" x14ac:dyDescent="0.2">
      <c r="A611" s="10">
        <v>931200</v>
      </c>
      <c r="B611" s="11" t="s">
        <v>186</v>
      </c>
      <c r="C611" s="183">
        <v>3000000</v>
      </c>
    </row>
    <row r="612" spans="1:3" s="191" customFormat="1" ht="37.5" x14ac:dyDescent="0.2">
      <c r="A612" s="15" t="s">
        <v>1</v>
      </c>
      <c r="B612" s="5" t="s">
        <v>748</v>
      </c>
      <c r="C612" s="182">
        <v>5500000</v>
      </c>
    </row>
    <row r="613" spans="1:3" s="58" customFormat="1" x14ac:dyDescent="0.2">
      <c r="A613" s="185"/>
      <c r="B613" s="186" t="s">
        <v>746</v>
      </c>
      <c r="C613" s="187">
        <f t="shared" ref="C613" si="72">+C609+C612</f>
        <v>8500000</v>
      </c>
    </row>
    <row r="614" spans="1:3" s="58" customFormat="1" x14ac:dyDescent="0.2">
      <c r="A614" s="74"/>
      <c r="B614" s="66"/>
      <c r="C614" s="183"/>
    </row>
    <row r="615" spans="1:3" s="58" customFormat="1" x14ac:dyDescent="0.2">
      <c r="A615" s="74"/>
      <c r="B615" s="211"/>
      <c r="C615" s="182"/>
    </row>
    <row r="616" spans="1:3" s="58" customFormat="1" ht="19.5" x14ac:dyDescent="0.2">
      <c r="A616" s="70" t="s">
        <v>648</v>
      </c>
      <c r="B616" s="68"/>
      <c r="C616" s="183"/>
    </row>
    <row r="617" spans="1:3" s="58" customFormat="1" ht="19.5" x14ac:dyDescent="0.2">
      <c r="A617" s="70" t="s">
        <v>242</v>
      </c>
      <c r="B617" s="68"/>
      <c r="C617" s="183"/>
    </row>
    <row r="618" spans="1:3" s="58" customFormat="1" ht="19.5" x14ac:dyDescent="0.2">
      <c r="A618" s="70" t="s">
        <v>409</v>
      </c>
      <c r="B618" s="68"/>
      <c r="C618" s="183"/>
    </row>
    <row r="619" spans="1:3" s="58" customFormat="1" ht="19.5" x14ac:dyDescent="0.2">
      <c r="A619" s="70" t="s">
        <v>525</v>
      </c>
      <c r="B619" s="68"/>
      <c r="C619" s="183"/>
    </row>
    <row r="620" spans="1:3" s="58" customFormat="1" x14ac:dyDescent="0.2">
      <c r="A620" s="70"/>
      <c r="B620" s="61"/>
      <c r="C620" s="182"/>
    </row>
    <row r="621" spans="1:3" s="191" customFormat="1" ht="18.75" customHeight="1" x14ac:dyDescent="0.2">
      <c r="A621" s="74">
        <v>930000</v>
      </c>
      <c r="B621" s="193" t="s">
        <v>756</v>
      </c>
      <c r="C621" s="182">
        <f>+C622</f>
        <v>900000</v>
      </c>
    </row>
    <row r="622" spans="1:3" s="58" customFormat="1" ht="19.5" x14ac:dyDescent="0.2">
      <c r="A622" s="13">
        <v>931000</v>
      </c>
      <c r="B622" s="19" t="s">
        <v>755</v>
      </c>
      <c r="C622" s="184">
        <f>SUM(C623:C623)</f>
        <v>900000</v>
      </c>
    </row>
    <row r="623" spans="1:3" s="58" customFormat="1" x14ac:dyDescent="0.2">
      <c r="A623" s="10">
        <v>931200</v>
      </c>
      <c r="B623" s="11" t="s">
        <v>186</v>
      </c>
      <c r="C623" s="183">
        <v>900000</v>
      </c>
    </row>
    <row r="624" spans="1:3" s="191" customFormat="1" ht="37.5" x14ac:dyDescent="0.2">
      <c r="A624" s="15" t="s">
        <v>1</v>
      </c>
      <c r="B624" s="5" t="s">
        <v>748</v>
      </c>
      <c r="C624" s="182">
        <v>489800</v>
      </c>
    </row>
    <row r="625" spans="1:3" s="58" customFormat="1" x14ac:dyDescent="0.2">
      <c r="A625" s="185"/>
      <c r="B625" s="186" t="s">
        <v>746</v>
      </c>
      <c r="C625" s="187">
        <f t="shared" ref="C625" si="73">+C621+C624</f>
        <v>1389800</v>
      </c>
    </row>
    <row r="626" spans="1:3" s="58" customFormat="1" x14ac:dyDescent="0.2">
      <c r="A626" s="74"/>
      <c r="B626" s="66"/>
      <c r="C626" s="183"/>
    </row>
    <row r="627" spans="1:3" s="58" customFormat="1" x14ac:dyDescent="0.2">
      <c r="A627" s="74"/>
      <c r="B627" s="211"/>
      <c r="C627" s="182"/>
    </row>
    <row r="628" spans="1:3" s="58" customFormat="1" ht="19.5" x14ac:dyDescent="0.2">
      <c r="A628" s="70" t="s">
        <v>649</v>
      </c>
      <c r="B628" s="68"/>
      <c r="C628" s="183"/>
    </row>
    <row r="629" spans="1:3" s="58" customFormat="1" ht="19.5" x14ac:dyDescent="0.2">
      <c r="A629" s="70" t="s">
        <v>242</v>
      </c>
      <c r="B629" s="68"/>
      <c r="C629" s="183"/>
    </row>
    <row r="630" spans="1:3" s="58" customFormat="1" ht="19.5" x14ac:dyDescent="0.2">
      <c r="A630" s="70" t="s">
        <v>410</v>
      </c>
      <c r="B630" s="68"/>
      <c r="C630" s="183"/>
    </row>
    <row r="631" spans="1:3" s="58" customFormat="1" ht="19.5" x14ac:dyDescent="0.2">
      <c r="A631" s="70" t="s">
        <v>525</v>
      </c>
      <c r="B631" s="68"/>
      <c r="C631" s="183"/>
    </row>
    <row r="632" spans="1:3" s="58" customFormat="1" x14ac:dyDescent="0.2">
      <c r="A632" s="70"/>
      <c r="B632" s="61"/>
      <c r="C632" s="182"/>
    </row>
    <row r="633" spans="1:3" s="191" customFormat="1" ht="18.75" customHeight="1" x14ac:dyDescent="0.2">
      <c r="A633" s="74">
        <v>930000</v>
      </c>
      <c r="B633" s="193" t="s">
        <v>756</v>
      </c>
      <c r="C633" s="182">
        <f>+C634</f>
        <v>40000000</v>
      </c>
    </row>
    <row r="634" spans="1:3" s="58" customFormat="1" ht="19.5" x14ac:dyDescent="0.2">
      <c r="A634" s="13">
        <v>931000</v>
      </c>
      <c r="B634" s="19" t="s">
        <v>755</v>
      </c>
      <c r="C634" s="184">
        <f>SUM(C635:C635)</f>
        <v>40000000</v>
      </c>
    </row>
    <row r="635" spans="1:3" s="58" customFormat="1" x14ac:dyDescent="0.2">
      <c r="A635" s="10">
        <v>931200</v>
      </c>
      <c r="B635" s="11" t="s">
        <v>186</v>
      </c>
      <c r="C635" s="183">
        <v>40000000</v>
      </c>
    </row>
    <row r="636" spans="1:3" s="191" customFormat="1" ht="37.5" x14ac:dyDescent="0.2">
      <c r="A636" s="15" t="s">
        <v>1</v>
      </c>
      <c r="B636" s="5" t="s">
        <v>748</v>
      </c>
      <c r="C636" s="182">
        <v>575800</v>
      </c>
    </row>
    <row r="637" spans="1:3" s="58" customFormat="1" x14ac:dyDescent="0.2">
      <c r="A637" s="185"/>
      <c r="B637" s="186" t="s">
        <v>746</v>
      </c>
      <c r="C637" s="187">
        <f t="shared" ref="C637" si="74">+C633+C636</f>
        <v>40575800</v>
      </c>
    </row>
    <row r="638" spans="1:3" s="58" customFormat="1" x14ac:dyDescent="0.2">
      <c r="A638" s="181"/>
      <c r="B638" s="211"/>
      <c r="C638" s="182"/>
    </row>
    <row r="639" spans="1:3" s="58" customFormat="1" x14ac:dyDescent="0.2">
      <c r="A639" s="181"/>
      <c r="B639" s="211"/>
      <c r="C639" s="182"/>
    </row>
    <row r="640" spans="1:3" s="58" customFormat="1" ht="19.5" x14ac:dyDescent="0.2">
      <c r="A640" s="70" t="s">
        <v>650</v>
      </c>
      <c r="B640" s="68"/>
      <c r="C640" s="183"/>
    </row>
    <row r="641" spans="1:3" s="58" customFormat="1" ht="19.5" x14ac:dyDescent="0.2">
      <c r="A641" s="70" t="s">
        <v>242</v>
      </c>
      <c r="B641" s="68"/>
      <c r="C641" s="183"/>
    </row>
    <row r="642" spans="1:3" s="58" customFormat="1" ht="19.5" x14ac:dyDescent="0.2">
      <c r="A642" s="70" t="s">
        <v>411</v>
      </c>
      <c r="B642" s="68"/>
      <c r="C642" s="183"/>
    </row>
    <row r="643" spans="1:3" s="58" customFormat="1" ht="19.5" x14ac:dyDescent="0.2">
      <c r="A643" s="70" t="s">
        <v>525</v>
      </c>
      <c r="B643" s="68"/>
      <c r="C643" s="183"/>
    </row>
    <row r="644" spans="1:3" s="58" customFormat="1" x14ac:dyDescent="0.2">
      <c r="A644" s="70"/>
      <c r="B644" s="61"/>
      <c r="C644" s="182"/>
    </row>
    <row r="645" spans="1:3" s="191" customFormat="1" ht="18.75" customHeight="1" x14ac:dyDescent="0.2">
      <c r="A645" s="74">
        <v>930000</v>
      </c>
      <c r="B645" s="193" t="s">
        <v>756</v>
      </c>
      <c r="C645" s="182">
        <f>+C646</f>
        <v>865600</v>
      </c>
    </row>
    <row r="646" spans="1:3" s="58" customFormat="1" ht="19.5" x14ac:dyDescent="0.2">
      <c r="A646" s="13">
        <v>931000</v>
      </c>
      <c r="B646" s="19" t="s">
        <v>755</v>
      </c>
      <c r="C646" s="184">
        <f>SUM(C647:C647)</f>
        <v>865600</v>
      </c>
    </row>
    <row r="647" spans="1:3" s="58" customFormat="1" x14ac:dyDescent="0.2">
      <c r="A647" s="10">
        <v>931200</v>
      </c>
      <c r="B647" s="11" t="s">
        <v>186</v>
      </c>
      <c r="C647" s="183">
        <v>865600</v>
      </c>
    </row>
    <row r="648" spans="1:3" s="58" customFormat="1" ht="37.5" x14ac:dyDescent="0.2">
      <c r="A648" s="15" t="s">
        <v>1</v>
      </c>
      <c r="B648" s="5" t="s">
        <v>748</v>
      </c>
      <c r="C648" s="182">
        <v>1034400</v>
      </c>
    </row>
    <row r="649" spans="1:3" s="58" customFormat="1" x14ac:dyDescent="0.2">
      <c r="A649" s="185"/>
      <c r="B649" s="186" t="s">
        <v>746</v>
      </c>
      <c r="C649" s="187">
        <f>+C645+C648</f>
        <v>1900000</v>
      </c>
    </row>
    <row r="650" spans="1:3" s="58" customFormat="1" x14ac:dyDescent="0.2">
      <c r="A650" s="74"/>
      <c r="B650" s="66"/>
      <c r="C650" s="183"/>
    </row>
    <row r="651" spans="1:3" s="58" customFormat="1" x14ac:dyDescent="0.2">
      <c r="A651" s="74"/>
      <c r="B651" s="211"/>
      <c r="C651" s="182"/>
    </row>
    <row r="652" spans="1:3" s="58" customFormat="1" ht="19.5" x14ac:dyDescent="0.2">
      <c r="A652" s="70" t="s">
        <v>651</v>
      </c>
      <c r="B652" s="68"/>
      <c r="C652" s="183"/>
    </row>
    <row r="653" spans="1:3" s="58" customFormat="1" ht="19.5" x14ac:dyDescent="0.2">
      <c r="A653" s="70" t="s">
        <v>242</v>
      </c>
      <c r="B653" s="68"/>
      <c r="C653" s="183"/>
    </row>
    <row r="654" spans="1:3" s="58" customFormat="1" ht="19.5" x14ac:dyDescent="0.2">
      <c r="A654" s="70" t="s">
        <v>412</v>
      </c>
      <c r="B654" s="68"/>
      <c r="C654" s="183"/>
    </row>
    <row r="655" spans="1:3" s="58" customFormat="1" ht="19.5" x14ac:dyDescent="0.2">
      <c r="A655" s="70" t="s">
        <v>525</v>
      </c>
      <c r="B655" s="68"/>
      <c r="C655" s="183"/>
    </row>
    <row r="656" spans="1:3" s="58" customFormat="1" x14ac:dyDescent="0.2">
      <c r="A656" s="70"/>
      <c r="B656" s="61"/>
      <c r="C656" s="182"/>
    </row>
    <row r="657" spans="1:3" s="191" customFormat="1" ht="18.75" customHeight="1" x14ac:dyDescent="0.2">
      <c r="A657" s="74">
        <v>930000</v>
      </c>
      <c r="B657" s="193" t="s">
        <v>756</v>
      </c>
      <c r="C657" s="182">
        <f>+C658</f>
        <v>200000</v>
      </c>
    </row>
    <row r="658" spans="1:3" s="58" customFormat="1" ht="19.5" x14ac:dyDescent="0.2">
      <c r="A658" s="13">
        <v>931000</v>
      </c>
      <c r="B658" s="19" t="s">
        <v>755</v>
      </c>
      <c r="C658" s="184">
        <f>SUM(C659:C659)</f>
        <v>200000</v>
      </c>
    </row>
    <row r="659" spans="1:3" s="58" customFormat="1" x14ac:dyDescent="0.2">
      <c r="A659" s="10">
        <v>931200</v>
      </c>
      <c r="B659" s="11" t="s">
        <v>186</v>
      </c>
      <c r="C659" s="183">
        <v>200000</v>
      </c>
    </row>
    <row r="660" spans="1:3" s="191" customFormat="1" ht="37.5" x14ac:dyDescent="0.2">
      <c r="A660" s="15" t="s">
        <v>1</v>
      </c>
      <c r="B660" s="5" t="s">
        <v>748</v>
      </c>
      <c r="C660" s="182">
        <v>997000</v>
      </c>
    </row>
    <row r="661" spans="1:3" s="58" customFormat="1" x14ac:dyDescent="0.2">
      <c r="A661" s="185"/>
      <c r="B661" s="186" t="s">
        <v>746</v>
      </c>
      <c r="C661" s="187">
        <f t="shared" ref="C661" si="75">+C657+C660</f>
        <v>1197000</v>
      </c>
    </row>
    <row r="662" spans="1:3" s="58" customFormat="1" x14ac:dyDescent="0.2">
      <c r="A662" s="74"/>
      <c r="B662" s="66"/>
      <c r="C662" s="183"/>
    </row>
    <row r="663" spans="1:3" s="58" customFormat="1" x14ac:dyDescent="0.2">
      <c r="A663" s="74"/>
      <c r="B663" s="66"/>
      <c r="C663" s="183"/>
    </row>
    <row r="664" spans="1:3" s="58" customFormat="1" x14ac:dyDescent="0.2">
      <c r="A664" s="70" t="s">
        <v>652</v>
      </c>
      <c r="B664" s="66"/>
      <c r="C664" s="183"/>
    </row>
    <row r="665" spans="1:3" s="58" customFormat="1" x14ac:dyDescent="0.2">
      <c r="A665" s="70" t="s">
        <v>242</v>
      </c>
      <c r="B665" s="66"/>
      <c r="C665" s="183"/>
    </row>
    <row r="666" spans="1:3" s="58" customFormat="1" x14ac:dyDescent="0.2">
      <c r="A666" s="70" t="s">
        <v>413</v>
      </c>
      <c r="B666" s="66"/>
      <c r="C666" s="183"/>
    </row>
    <row r="667" spans="1:3" s="58" customFormat="1" x14ac:dyDescent="0.2">
      <c r="A667" s="70" t="s">
        <v>525</v>
      </c>
      <c r="B667" s="66"/>
      <c r="C667" s="183"/>
    </row>
    <row r="668" spans="1:3" s="58" customFormat="1" x14ac:dyDescent="0.2">
      <c r="A668" s="74"/>
      <c r="B668" s="66"/>
      <c r="C668" s="183"/>
    </row>
    <row r="669" spans="1:3" s="191" customFormat="1" ht="18.75" customHeight="1" x14ac:dyDescent="0.2">
      <c r="A669" s="74">
        <v>930000</v>
      </c>
      <c r="B669" s="193" t="s">
        <v>756</v>
      </c>
      <c r="C669" s="182">
        <f>+C670</f>
        <v>600000</v>
      </c>
    </row>
    <row r="670" spans="1:3" s="58" customFormat="1" ht="19.5" x14ac:dyDescent="0.2">
      <c r="A670" s="13">
        <v>931000</v>
      </c>
      <c r="B670" s="19" t="s">
        <v>755</v>
      </c>
      <c r="C670" s="184">
        <f>SUM(C671:C671)</f>
        <v>600000</v>
      </c>
    </row>
    <row r="671" spans="1:3" s="58" customFormat="1" x14ac:dyDescent="0.2">
      <c r="A671" s="10">
        <v>931200</v>
      </c>
      <c r="B671" s="11" t="s">
        <v>186</v>
      </c>
      <c r="C671" s="183">
        <v>600000</v>
      </c>
    </row>
    <row r="672" spans="1:3" s="58" customFormat="1" ht="37.5" x14ac:dyDescent="0.2">
      <c r="A672" s="15" t="s">
        <v>1</v>
      </c>
      <c r="B672" s="5" t="s">
        <v>748</v>
      </c>
      <c r="C672" s="182">
        <v>131900</v>
      </c>
    </row>
    <row r="673" spans="1:3" s="58" customFormat="1" x14ac:dyDescent="0.2">
      <c r="A673" s="185"/>
      <c r="B673" s="186" t="s">
        <v>746</v>
      </c>
      <c r="C673" s="187">
        <f>+C669+C672</f>
        <v>731900</v>
      </c>
    </row>
    <row r="674" spans="1:3" s="58" customFormat="1" x14ac:dyDescent="0.2">
      <c r="A674" s="74"/>
      <c r="B674" s="66"/>
      <c r="C674" s="183"/>
    </row>
    <row r="675" spans="1:3" s="58" customFormat="1" x14ac:dyDescent="0.2">
      <c r="A675" s="74"/>
      <c r="B675" s="66"/>
      <c r="C675" s="183"/>
    </row>
    <row r="676" spans="1:3" s="58" customFormat="1" x14ac:dyDescent="0.2">
      <c r="A676" s="70" t="s">
        <v>654</v>
      </c>
      <c r="B676" s="66"/>
      <c r="C676" s="183"/>
    </row>
    <row r="677" spans="1:3" s="58" customFormat="1" x14ac:dyDescent="0.2">
      <c r="A677" s="70" t="s">
        <v>242</v>
      </c>
      <c r="B677" s="66"/>
      <c r="C677" s="183"/>
    </row>
    <row r="678" spans="1:3" s="58" customFormat="1" x14ac:dyDescent="0.2">
      <c r="A678" s="70" t="s">
        <v>415</v>
      </c>
      <c r="B678" s="66"/>
      <c r="C678" s="183"/>
    </row>
    <row r="679" spans="1:3" s="58" customFormat="1" x14ac:dyDescent="0.2">
      <c r="A679" s="70" t="s">
        <v>525</v>
      </c>
      <c r="B679" s="66"/>
      <c r="C679" s="183"/>
    </row>
    <row r="680" spans="1:3" s="58" customFormat="1" x14ac:dyDescent="0.2">
      <c r="A680" s="74"/>
      <c r="B680" s="66"/>
      <c r="C680" s="183"/>
    </row>
    <row r="681" spans="1:3" s="191" customFormat="1" ht="18.75" customHeight="1" x14ac:dyDescent="0.2">
      <c r="A681" s="74">
        <v>930000</v>
      </c>
      <c r="B681" s="193" t="s">
        <v>756</v>
      </c>
      <c r="C681" s="182">
        <f>+C682</f>
        <v>5000</v>
      </c>
    </row>
    <row r="682" spans="1:3" s="58" customFormat="1" ht="19.5" x14ac:dyDescent="0.2">
      <c r="A682" s="13">
        <v>931000</v>
      </c>
      <c r="B682" s="19" t="s">
        <v>755</v>
      </c>
      <c r="C682" s="184">
        <f>SUM(C683:C683)</f>
        <v>5000</v>
      </c>
    </row>
    <row r="683" spans="1:3" s="58" customFormat="1" x14ac:dyDescent="0.2">
      <c r="A683" s="10">
        <v>931200</v>
      </c>
      <c r="B683" s="11" t="s">
        <v>186</v>
      </c>
      <c r="C683" s="183">
        <v>5000</v>
      </c>
    </row>
    <row r="684" spans="1:3" s="58" customFormat="1" x14ac:dyDescent="0.2">
      <c r="A684" s="185"/>
      <c r="B684" s="186" t="s">
        <v>746</v>
      </c>
      <c r="C684" s="187">
        <f>+C681</f>
        <v>5000</v>
      </c>
    </row>
    <row r="685" spans="1:3" s="58" customFormat="1" x14ac:dyDescent="0.2">
      <c r="A685" s="181"/>
      <c r="B685" s="211"/>
      <c r="C685" s="182"/>
    </row>
    <row r="686" spans="1:3" s="58" customFormat="1" x14ac:dyDescent="0.2">
      <c r="A686" s="181"/>
      <c r="B686" s="211"/>
      <c r="C686" s="182"/>
    </row>
    <row r="687" spans="1:3" s="58" customFormat="1" x14ac:dyDescent="0.2">
      <c r="A687" s="70" t="s">
        <v>655</v>
      </c>
      <c r="B687" s="66"/>
      <c r="C687" s="182"/>
    </row>
    <row r="688" spans="1:3" s="58" customFormat="1" x14ac:dyDescent="0.2">
      <c r="A688" s="70" t="s">
        <v>242</v>
      </c>
      <c r="B688" s="66"/>
      <c r="C688" s="182"/>
    </row>
    <row r="689" spans="1:3" s="58" customFormat="1" x14ac:dyDescent="0.2">
      <c r="A689" s="70" t="s">
        <v>416</v>
      </c>
      <c r="B689" s="66"/>
      <c r="C689" s="182"/>
    </row>
    <row r="690" spans="1:3" s="58" customFormat="1" x14ac:dyDescent="0.2">
      <c r="A690" s="70" t="s">
        <v>525</v>
      </c>
      <c r="B690" s="66"/>
      <c r="C690" s="182"/>
    </row>
    <row r="691" spans="1:3" s="58" customFormat="1" x14ac:dyDescent="0.2">
      <c r="A691" s="74"/>
      <c r="B691" s="66"/>
      <c r="C691" s="182"/>
    </row>
    <row r="692" spans="1:3" s="191" customFormat="1" ht="18.75" customHeight="1" x14ac:dyDescent="0.2">
      <c r="A692" s="74">
        <v>930000</v>
      </c>
      <c r="B692" s="193" t="s">
        <v>756</v>
      </c>
      <c r="C692" s="182">
        <f>+C693</f>
        <v>1132000</v>
      </c>
    </row>
    <row r="693" spans="1:3" s="69" customFormat="1" ht="19.5" x14ac:dyDescent="0.2">
      <c r="A693" s="13">
        <v>931000</v>
      </c>
      <c r="B693" s="19" t="s">
        <v>755</v>
      </c>
      <c r="C693" s="184">
        <f>SUM(C694:C694)</f>
        <v>1132000</v>
      </c>
    </row>
    <row r="694" spans="1:3" s="58" customFormat="1" x14ac:dyDescent="0.2">
      <c r="A694" s="10">
        <v>931200</v>
      </c>
      <c r="B694" s="11" t="s">
        <v>186</v>
      </c>
      <c r="C694" s="183">
        <v>1132000</v>
      </c>
    </row>
    <row r="695" spans="1:3" s="191" customFormat="1" ht="37.5" x14ac:dyDescent="0.2">
      <c r="A695" s="15" t="s">
        <v>1</v>
      </c>
      <c r="B695" s="5" t="s">
        <v>748</v>
      </c>
      <c r="C695" s="182">
        <v>268000</v>
      </c>
    </row>
    <row r="696" spans="1:3" s="196" customFormat="1" x14ac:dyDescent="0.2">
      <c r="A696" s="194"/>
      <c r="B696" s="186" t="s">
        <v>746</v>
      </c>
      <c r="C696" s="195">
        <f t="shared" ref="C696" si="76">+C692+C695</f>
        <v>1400000</v>
      </c>
    </row>
    <row r="697" spans="1:3" s="58" customFormat="1" x14ac:dyDescent="0.2">
      <c r="A697" s="181"/>
      <c r="B697" s="211"/>
      <c r="C697" s="182"/>
    </row>
    <row r="698" spans="1:3" s="58" customFormat="1" x14ac:dyDescent="0.2">
      <c r="A698" s="181"/>
      <c r="B698" s="211"/>
      <c r="C698" s="182"/>
    </row>
    <row r="699" spans="1:3" s="58" customFormat="1" ht="19.5" x14ac:dyDescent="0.2">
      <c r="A699" s="70" t="s">
        <v>669</v>
      </c>
      <c r="B699" s="68"/>
      <c r="C699" s="182"/>
    </row>
    <row r="700" spans="1:3" s="58" customFormat="1" ht="19.5" x14ac:dyDescent="0.2">
      <c r="A700" s="70" t="s">
        <v>244</v>
      </c>
      <c r="B700" s="68"/>
      <c r="C700" s="182"/>
    </row>
    <row r="701" spans="1:3" s="58" customFormat="1" ht="19.5" x14ac:dyDescent="0.2">
      <c r="A701" s="70" t="s">
        <v>375</v>
      </c>
      <c r="B701" s="68"/>
      <c r="C701" s="182"/>
    </row>
    <row r="702" spans="1:3" s="58" customFormat="1" ht="19.5" x14ac:dyDescent="0.2">
      <c r="A702" s="70" t="s">
        <v>670</v>
      </c>
      <c r="B702" s="68"/>
      <c r="C702" s="182"/>
    </row>
    <row r="703" spans="1:3" s="58" customFormat="1" ht="18.75" customHeight="1" x14ac:dyDescent="0.2">
      <c r="A703" s="70"/>
      <c r="B703" s="61"/>
      <c r="C703" s="182"/>
    </row>
    <row r="704" spans="1:3" s="191" customFormat="1" x14ac:dyDescent="0.2">
      <c r="A704" s="15">
        <v>720000</v>
      </c>
      <c r="B704" s="5" t="s">
        <v>81</v>
      </c>
      <c r="C704" s="182">
        <f>+C705+C707+C709</f>
        <v>8949600</v>
      </c>
    </row>
    <row r="705" spans="1:3" s="69" customFormat="1" ht="19.5" x14ac:dyDescent="0.2">
      <c r="A705" s="71">
        <v>722000</v>
      </c>
      <c r="B705" s="63" t="s">
        <v>751</v>
      </c>
      <c r="C705" s="184">
        <f>SUM(C706:C706)</f>
        <v>8949600</v>
      </c>
    </row>
    <row r="706" spans="1:3" s="58" customFormat="1" x14ac:dyDescent="0.2">
      <c r="A706" s="70">
        <v>722500</v>
      </c>
      <c r="B706" s="11" t="s">
        <v>86</v>
      </c>
      <c r="C706" s="183">
        <v>8949600</v>
      </c>
    </row>
    <row r="707" spans="1:3" s="69" customFormat="1" ht="39" x14ac:dyDescent="0.2">
      <c r="A707" s="71">
        <v>728000</v>
      </c>
      <c r="B707" s="63" t="s">
        <v>101</v>
      </c>
      <c r="C707" s="184">
        <f>C708</f>
        <v>0</v>
      </c>
    </row>
    <row r="708" spans="1:3" s="58" customFormat="1" ht="37.5" x14ac:dyDescent="0.2">
      <c r="A708" s="70">
        <v>728200</v>
      </c>
      <c r="B708" s="11" t="s">
        <v>130</v>
      </c>
      <c r="C708" s="183">
        <v>0</v>
      </c>
    </row>
    <row r="709" spans="1:3" s="69" customFormat="1" ht="19.5" x14ac:dyDescent="0.2">
      <c r="A709" s="71">
        <v>729000</v>
      </c>
      <c r="B709" s="14" t="s">
        <v>77</v>
      </c>
      <c r="C709" s="184">
        <f t="shared" ref="C709" si="77">C710</f>
        <v>0</v>
      </c>
    </row>
    <row r="710" spans="1:3" s="58" customFormat="1" x14ac:dyDescent="0.2">
      <c r="A710" s="40">
        <v>729100</v>
      </c>
      <c r="B710" s="11" t="s">
        <v>77</v>
      </c>
      <c r="C710" s="183">
        <v>0</v>
      </c>
    </row>
    <row r="711" spans="1:3" s="191" customFormat="1" x14ac:dyDescent="0.2">
      <c r="A711" s="15">
        <v>780000</v>
      </c>
      <c r="B711" s="5" t="s">
        <v>131</v>
      </c>
      <c r="C711" s="182">
        <f t="shared" ref="C711:C712" si="78">C712</f>
        <v>1140100</v>
      </c>
    </row>
    <row r="712" spans="1:3" s="69" customFormat="1" ht="19.5" x14ac:dyDescent="0.2">
      <c r="A712" s="71">
        <v>788000</v>
      </c>
      <c r="B712" s="63" t="s">
        <v>103</v>
      </c>
      <c r="C712" s="184">
        <f t="shared" si="78"/>
        <v>1140100</v>
      </c>
    </row>
    <row r="713" spans="1:3" s="58" customFormat="1" x14ac:dyDescent="0.2">
      <c r="A713" s="70">
        <v>788100</v>
      </c>
      <c r="B713" s="11" t="s">
        <v>103</v>
      </c>
      <c r="C713" s="183">
        <v>1140100</v>
      </c>
    </row>
    <row r="714" spans="1:3" s="191" customFormat="1" x14ac:dyDescent="0.2">
      <c r="A714" s="15">
        <v>810000</v>
      </c>
      <c r="B714" s="211" t="s">
        <v>752</v>
      </c>
      <c r="C714" s="182">
        <f t="shared" ref="C714" si="79">+C715+C717</f>
        <v>50000</v>
      </c>
    </row>
    <row r="715" spans="1:3" s="69" customFormat="1" ht="19.5" x14ac:dyDescent="0.2">
      <c r="A715" s="71">
        <v>811000</v>
      </c>
      <c r="B715" s="68" t="s">
        <v>136</v>
      </c>
      <c r="C715" s="184">
        <f>+C716</f>
        <v>0</v>
      </c>
    </row>
    <row r="716" spans="1:3" s="58" customFormat="1" x14ac:dyDescent="0.2">
      <c r="A716" s="40">
        <v>811200</v>
      </c>
      <c r="B716" s="66" t="s">
        <v>138</v>
      </c>
      <c r="C716" s="183">
        <v>0</v>
      </c>
    </row>
    <row r="717" spans="1:3" s="69" customFormat="1" ht="39" x14ac:dyDescent="0.2">
      <c r="A717" s="71">
        <v>816000</v>
      </c>
      <c r="B717" s="68" t="s">
        <v>201</v>
      </c>
      <c r="C717" s="184">
        <f t="shared" ref="C717" si="80">C718</f>
        <v>50000</v>
      </c>
    </row>
    <row r="718" spans="1:3" s="58" customFormat="1" ht="18.75" customHeight="1" x14ac:dyDescent="0.2">
      <c r="A718" s="40">
        <v>816100</v>
      </c>
      <c r="B718" s="66" t="s">
        <v>201</v>
      </c>
      <c r="C718" s="183">
        <v>50000</v>
      </c>
    </row>
    <row r="719" spans="1:3" s="191" customFormat="1" x14ac:dyDescent="0.2">
      <c r="A719" s="74">
        <v>930000</v>
      </c>
      <c r="B719" s="193" t="s">
        <v>756</v>
      </c>
      <c r="C719" s="182">
        <f t="shared" ref="C719" si="81">+C720+C724</f>
        <v>550000</v>
      </c>
    </row>
    <row r="720" spans="1:3" s="69" customFormat="1" ht="19.5" x14ac:dyDescent="0.2">
      <c r="A720" s="13">
        <v>931000</v>
      </c>
      <c r="B720" s="19" t="s">
        <v>755</v>
      </c>
      <c r="C720" s="184">
        <f t="shared" ref="C720" si="82">SUM(C721:C723)</f>
        <v>450000</v>
      </c>
    </row>
    <row r="721" spans="1:3" s="58" customFormat="1" x14ac:dyDescent="0.2">
      <c r="A721" s="47">
        <v>931100</v>
      </c>
      <c r="B721" s="66" t="s">
        <v>185</v>
      </c>
      <c r="C721" s="183">
        <v>300000</v>
      </c>
    </row>
    <row r="722" spans="1:3" s="58" customFormat="1" x14ac:dyDescent="0.2">
      <c r="A722" s="47">
        <v>931300</v>
      </c>
      <c r="B722" s="10" t="s">
        <v>187</v>
      </c>
      <c r="C722" s="183">
        <v>0</v>
      </c>
    </row>
    <row r="723" spans="1:3" s="58" customFormat="1" x14ac:dyDescent="0.2">
      <c r="A723" s="47">
        <v>931900</v>
      </c>
      <c r="B723" s="11" t="s">
        <v>755</v>
      </c>
      <c r="C723" s="183">
        <v>150000</v>
      </c>
    </row>
    <row r="724" spans="1:3" s="69" customFormat="1" ht="19.5" x14ac:dyDescent="0.2">
      <c r="A724" s="13">
        <v>938000</v>
      </c>
      <c r="B724" s="19" t="s">
        <v>123</v>
      </c>
      <c r="C724" s="184">
        <f t="shared" ref="C724" si="83">C725+C726</f>
        <v>100000</v>
      </c>
    </row>
    <row r="725" spans="1:3" s="58" customFormat="1" x14ac:dyDescent="0.2">
      <c r="A725" s="208">
        <v>938100</v>
      </c>
      <c r="B725" s="10" t="s">
        <v>188</v>
      </c>
      <c r="C725" s="183">
        <v>40000</v>
      </c>
    </row>
    <row r="726" spans="1:3" s="58" customFormat="1" x14ac:dyDescent="0.2">
      <c r="A726" s="208">
        <v>938200</v>
      </c>
      <c r="B726" s="209" t="s">
        <v>189</v>
      </c>
      <c r="C726" s="183">
        <v>60000</v>
      </c>
    </row>
    <row r="727" spans="1:3" s="58" customFormat="1" ht="37.5" x14ac:dyDescent="0.2">
      <c r="A727" s="15" t="s">
        <v>1</v>
      </c>
      <c r="B727" s="5" t="s">
        <v>748</v>
      </c>
      <c r="C727" s="182">
        <v>3589400</v>
      </c>
    </row>
    <row r="728" spans="1:3" s="201" customFormat="1" x14ac:dyDescent="0.2">
      <c r="A728" s="198"/>
      <c r="B728" s="199" t="s">
        <v>746</v>
      </c>
      <c r="C728" s="200">
        <f t="shared" ref="C728" si="84">+C704+C727+C711+C714+C719</f>
        <v>14279100</v>
      </c>
    </row>
    <row r="729" spans="1:3" s="58" customFormat="1" x14ac:dyDescent="0.2">
      <c r="A729" s="81"/>
      <c r="B729" s="211"/>
      <c r="C729" s="182"/>
    </row>
    <row r="730" spans="1:3" s="58" customFormat="1" x14ac:dyDescent="0.2">
      <c r="A730" s="81"/>
      <c r="B730" s="211"/>
      <c r="C730" s="182"/>
    </row>
    <row r="731" spans="1:3" s="58" customFormat="1" ht="19.5" x14ac:dyDescent="0.2">
      <c r="A731" s="70" t="s">
        <v>671</v>
      </c>
      <c r="B731" s="68"/>
      <c r="C731" s="182"/>
    </row>
    <row r="732" spans="1:3" s="58" customFormat="1" ht="19.5" x14ac:dyDescent="0.2">
      <c r="A732" s="70" t="s">
        <v>244</v>
      </c>
      <c r="B732" s="68"/>
      <c r="C732" s="182"/>
    </row>
    <row r="733" spans="1:3" s="58" customFormat="1" ht="19.5" x14ac:dyDescent="0.2">
      <c r="A733" s="70" t="s">
        <v>376</v>
      </c>
      <c r="B733" s="68"/>
      <c r="C733" s="182"/>
    </row>
    <row r="734" spans="1:3" s="58" customFormat="1" ht="19.5" x14ac:dyDescent="0.2">
      <c r="A734" s="70" t="s">
        <v>672</v>
      </c>
      <c r="B734" s="68"/>
      <c r="C734" s="182"/>
    </row>
    <row r="735" spans="1:3" s="58" customFormat="1" x14ac:dyDescent="0.2">
      <c r="A735" s="70"/>
      <c r="B735" s="61"/>
      <c r="C735" s="182"/>
    </row>
    <row r="736" spans="1:3" s="191" customFormat="1" ht="18.75" customHeight="1" x14ac:dyDescent="0.2">
      <c r="A736" s="15">
        <v>720000</v>
      </c>
      <c r="B736" s="5" t="s">
        <v>81</v>
      </c>
      <c r="C736" s="182">
        <f t="shared" ref="C736" si="85">+C737+C739</f>
        <v>5752100</v>
      </c>
    </row>
    <row r="737" spans="1:3" s="69" customFormat="1" ht="19.5" x14ac:dyDescent="0.2">
      <c r="A737" s="71">
        <v>722000</v>
      </c>
      <c r="B737" s="63" t="s">
        <v>751</v>
      </c>
      <c r="C737" s="184">
        <f>+C738</f>
        <v>5733600</v>
      </c>
    </row>
    <row r="738" spans="1:3" s="58" customFormat="1" x14ac:dyDescent="0.2">
      <c r="A738" s="70">
        <v>722500</v>
      </c>
      <c r="B738" s="11" t="s">
        <v>86</v>
      </c>
      <c r="C738" s="183">
        <v>5733600</v>
      </c>
    </row>
    <row r="739" spans="1:3" s="69" customFormat="1" ht="19.5" x14ac:dyDescent="0.2">
      <c r="A739" s="71">
        <v>729000</v>
      </c>
      <c r="B739" s="14" t="s">
        <v>77</v>
      </c>
      <c r="C739" s="184">
        <f t="shared" ref="C739" si="86">C740</f>
        <v>18500</v>
      </c>
    </row>
    <row r="740" spans="1:3" s="58" customFormat="1" x14ac:dyDescent="0.2">
      <c r="A740" s="40">
        <v>729100</v>
      </c>
      <c r="B740" s="11" t="s">
        <v>77</v>
      </c>
      <c r="C740" s="183">
        <v>18500</v>
      </c>
    </row>
    <row r="741" spans="1:3" s="191" customFormat="1" x14ac:dyDescent="0.2">
      <c r="A741" s="15">
        <v>780000</v>
      </c>
      <c r="B741" s="5" t="s">
        <v>131</v>
      </c>
      <c r="C741" s="182">
        <f t="shared" ref="C741:C742" si="87">C742</f>
        <v>1013500</v>
      </c>
    </row>
    <row r="742" spans="1:3" s="69" customFormat="1" ht="19.5" x14ac:dyDescent="0.2">
      <c r="A742" s="71">
        <v>788000</v>
      </c>
      <c r="B742" s="63" t="s">
        <v>103</v>
      </c>
      <c r="C742" s="184">
        <f t="shared" si="87"/>
        <v>1013500</v>
      </c>
    </row>
    <row r="743" spans="1:3" s="58" customFormat="1" x14ac:dyDescent="0.2">
      <c r="A743" s="70">
        <v>788100</v>
      </c>
      <c r="B743" s="11" t="s">
        <v>103</v>
      </c>
      <c r="C743" s="183">
        <v>1013500</v>
      </c>
    </row>
    <row r="744" spans="1:3" s="191" customFormat="1" x14ac:dyDescent="0.2">
      <c r="A744" s="74">
        <v>930000</v>
      </c>
      <c r="B744" s="193" t="s">
        <v>756</v>
      </c>
      <c r="C744" s="182">
        <f t="shared" ref="C744:C745" si="88">+C745</f>
        <v>146300</v>
      </c>
    </row>
    <row r="745" spans="1:3" s="58" customFormat="1" ht="19.5" x14ac:dyDescent="0.2">
      <c r="A745" s="13">
        <v>931000</v>
      </c>
      <c r="B745" s="19" t="s">
        <v>755</v>
      </c>
      <c r="C745" s="184">
        <f t="shared" si="88"/>
        <v>146300</v>
      </c>
    </row>
    <row r="746" spans="1:3" s="58" customFormat="1" x14ac:dyDescent="0.2">
      <c r="A746" s="47">
        <v>931100</v>
      </c>
      <c r="B746" s="11" t="s">
        <v>185</v>
      </c>
      <c r="C746" s="183">
        <v>146300</v>
      </c>
    </row>
    <row r="747" spans="1:3" s="58" customFormat="1" ht="37.5" x14ac:dyDescent="0.2">
      <c r="A747" s="15" t="s">
        <v>1</v>
      </c>
      <c r="B747" s="5" t="s">
        <v>748</v>
      </c>
      <c r="C747" s="182">
        <v>3033900</v>
      </c>
    </row>
    <row r="748" spans="1:3" s="201" customFormat="1" x14ac:dyDescent="0.2">
      <c r="A748" s="198"/>
      <c r="B748" s="199" t="s">
        <v>746</v>
      </c>
      <c r="C748" s="200">
        <f t="shared" ref="C748" si="89">+C736+C744+C747+C741</f>
        <v>9945800</v>
      </c>
    </row>
    <row r="749" spans="1:3" s="58" customFormat="1" x14ac:dyDescent="0.2">
      <c r="A749" s="81"/>
      <c r="B749" s="211"/>
      <c r="C749" s="182"/>
    </row>
    <row r="750" spans="1:3" s="58" customFormat="1" x14ac:dyDescent="0.2">
      <c r="A750" s="81"/>
      <c r="B750" s="211"/>
      <c r="C750" s="182"/>
    </row>
    <row r="751" spans="1:3" s="58" customFormat="1" ht="19.5" x14ac:dyDescent="0.2">
      <c r="A751" s="70" t="s">
        <v>673</v>
      </c>
      <c r="B751" s="68"/>
      <c r="C751" s="182"/>
    </row>
    <row r="752" spans="1:3" s="58" customFormat="1" ht="19.5" x14ac:dyDescent="0.2">
      <c r="A752" s="70" t="s">
        <v>244</v>
      </c>
      <c r="B752" s="68"/>
      <c r="C752" s="182"/>
    </row>
    <row r="753" spans="1:3" s="58" customFormat="1" ht="19.5" x14ac:dyDescent="0.2">
      <c r="A753" s="70" t="s">
        <v>377</v>
      </c>
      <c r="B753" s="68"/>
      <c r="C753" s="182"/>
    </row>
    <row r="754" spans="1:3" s="58" customFormat="1" ht="19.5" x14ac:dyDescent="0.2">
      <c r="A754" s="70" t="s">
        <v>525</v>
      </c>
      <c r="B754" s="68"/>
      <c r="C754" s="182"/>
    </row>
    <row r="755" spans="1:3" s="58" customFormat="1" x14ac:dyDescent="0.2">
      <c r="A755" s="70"/>
      <c r="B755" s="61"/>
      <c r="C755" s="182"/>
    </row>
    <row r="756" spans="1:3" s="191" customFormat="1" ht="18.75" customHeight="1" x14ac:dyDescent="0.2">
      <c r="A756" s="15">
        <v>720000</v>
      </c>
      <c r="B756" s="5" t="s">
        <v>81</v>
      </c>
      <c r="C756" s="182">
        <f>+C757</f>
        <v>430000</v>
      </c>
    </row>
    <row r="757" spans="1:3" s="69" customFormat="1" ht="19.5" x14ac:dyDescent="0.2">
      <c r="A757" s="71">
        <v>722000</v>
      </c>
      <c r="B757" s="63" t="s">
        <v>751</v>
      </c>
      <c r="C757" s="184">
        <f>SUM(C758:C758)</f>
        <v>430000</v>
      </c>
    </row>
    <row r="758" spans="1:3" s="58" customFormat="1" x14ac:dyDescent="0.2">
      <c r="A758" s="70">
        <v>722500</v>
      </c>
      <c r="B758" s="11" t="s">
        <v>86</v>
      </c>
      <c r="C758" s="183">
        <v>430000</v>
      </c>
    </row>
    <row r="759" spans="1:3" s="191" customFormat="1" x14ac:dyDescent="0.2">
      <c r="A759" s="15">
        <v>780000</v>
      </c>
      <c r="B759" s="5" t="s">
        <v>131</v>
      </c>
      <c r="C759" s="182">
        <f t="shared" ref="C759:C760" si="90">C760</f>
        <v>35200</v>
      </c>
    </row>
    <row r="760" spans="1:3" s="69" customFormat="1" ht="19.5" x14ac:dyDescent="0.2">
      <c r="A760" s="71">
        <v>788000</v>
      </c>
      <c r="B760" s="63" t="s">
        <v>103</v>
      </c>
      <c r="C760" s="184">
        <f t="shared" si="90"/>
        <v>35200</v>
      </c>
    </row>
    <row r="761" spans="1:3" s="58" customFormat="1" x14ac:dyDescent="0.2">
      <c r="A761" s="70">
        <v>788100</v>
      </c>
      <c r="B761" s="11" t="s">
        <v>103</v>
      </c>
      <c r="C761" s="183">
        <v>35200</v>
      </c>
    </row>
    <row r="762" spans="1:3" s="191" customFormat="1" ht="37.5" x14ac:dyDescent="0.2">
      <c r="A762" s="15" t="s">
        <v>1</v>
      </c>
      <c r="B762" s="5" t="s">
        <v>748</v>
      </c>
      <c r="C762" s="182">
        <v>235800</v>
      </c>
    </row>
    <row r="763" spans="1:3" s="201" customFormat="1" x14ac:dyDescent="0.2">
      <c r="A763" s="198"/>
      <c r="B763" s="199" t="s">
        <v>746</v>
      </c>
      <c r="C763" s="200">
        <f t="shared" ref="C763" si="91">+C756+C759+C762</f>
        <v>701000</v>
      </c>
    </row>
    <row r="764" spans="1:3" s="58" customFormat="1" x14ac:dyDescent="0.2">
      <c r="A764" s="81"/>
      <c r="B764" s="211"/>
      <c r="C764" s="182"/>
    </row>
    <row r="765" spans="1:3" s="58" customFormat="1" x14ac:dyDescent="0.2">
      <c r="A765" s="81"/>
      <c r="B765" s="211"/>
      <c r="C765" s="182"/>
    </row>
    <row r="766" spans="1:3" s="58" customFormat="1" ht="19.5" x14ac:dyDescent="0.2">
      <c r="A766" s="70" t="s">
        <v>674</v>
      </c>
      <c r="B766" s="68"/>
      <c r="C766" s="182"/>
    </row>
    <row r="767" spans="1:3" s="58" customFormat="1" ht="19.5" x14ac:dyDescent="0.2">
      <c r="A767" s="70" t="s">
        <v>244</v>
      </c>
      <c r="B767" s="68"/>
      <c r="C767" s="182"/>
    </row>
    <row r="768" spans="1:3" s="58" customFormat="1" ht="19.5" x14ac:dyDescent="0.2">
      <c r="A768" s="70" t="s">
        <v>425</v>
      </c>
      <c r="B768" s="68"/>
      <c r="C768" s="182"/>
    </row>
    <row r="769" spans="1:3" s="58" customFormat="1" ht="19.5" x14ac:dyDescent="0.2">
      <c r="A769" s="70" t="s">
        <v>525</v>
      </c>
      <c r="B769" s="68"/>
      <c r="C769" s="182"/>
    </row>
    <row r="770" spans="1:3" s="58" customFormat="1" x14ac:dyDescent="0.2">
      <c r="A770" s="70"/>
      <c r="B770" s="61"/>
      <c r="C770" s="182"/>
    </row>
    <row r="771" spans="1:3" s="191" customFormat="1" x14ac:dyDescent="0.2">
      <c r="A771" s="15">
        <v>720000</v>
      </c>
      <c r="B771" s="5" t="s">
        <v>81</v>
      </c>
      <c r="C771" s="182">
        <f>+C772</f>
        <v>19800</v>
      </c>
    </row>
    <row r="772" spans="1:3" s="69" customFormat="1" ht="19.5" x14ac:dyDescent="0.2">
      <c r="A772" s="71">
        <v>722000</v>
      </c>
      <c r="B772" s="63" t="s">
        <v>751</v>
      </c>
      <c r="C772" s="184">
        <f>SUM(C773:C773)</f>
        <v>19800</v>
      </c>
    </row>
    <row r="773" spans="1:3" s="58" customFormat="1" x14ac:dyDescent="0.2">
      <c r="A773" s="70">
        <v>722500</v>
      </c>
      <c r="B773" s="11" t="s">
        <v>86</v>
      </c>
      <c r="C773" s="183">
        <v>19800</v>
      </c>
    </row>
    <row r="774" spans="1:3" s="191" customFormat="1" ht="37.5" x14ac:dyDescent="0.2">
      <c r="A774" s="15" t="s">
        <v>1</v>
      </c>
      <c r="B774" s="5" t="s">
        <v>748</v>
      </c>
      <c r="C774" s="182">
        <v>45200</v>
      </c>
    </row>
    <row r="775" spans="1:3" s="201" customFormat="1" x14ac:dyDescent="0.2">
      <c r="A775" s="198"/>
      <c r="B775" s="199" t="s">
        <v>746</v>
      </c>
      <c r="C775" s="200">
        <f>+C771+C774</f>
        <v>65000</v>
      </c>
    </row>
    <row r="776" spans="1:3" s="191" customFormat="1" x14ac:dyDescent="0.2">
      <c r="A776" s="181"/>
      <c r="B776" s="211"/>
      <c r="C776" s="182"/>
    </row>
    <row r="777" spans="1:3" s="191" customFormat="1" x14ac:dyDescent="0.2">
      <c r="A777" s="181"/>
      <c r="B777" s="211"/>
      <c r="C777" s="182"/>
    </row>
    <row r="778" spans="1:3" s="191" customFormat="1" ht="19.5" x14ac:dyDescent="0.2">
      <c r="A778" s="70" t="s">
        <v>699</v>
      </c>
      <c r="B778" s="68"/>
      <c r="C778" s="182"/>
    </row>
    <row r="779" spans="1:3" s="191" customFormat="1" ht="19.5" x14ac:dyDescent="0.2">
      <c r="A779" s="70" t="s">
        <v>249</v>
      </c>
      <c r="B779" s="68"/>
      <c r="C779" s="182"/>
    </row>
    <row r="780" spans="1:3" s="191" customFormat="1" ht="19.5" x14ac:dyDescent="0.2">
      <c r="A780" s="70" t="s">
        <v>377</v>
      </c>
      <c r="B780" s="68"/>
      <c r="C780" s="182"/>
    </row>
    <row r="781" spans="1:3" s="191" customFormat="1" ht="19.5" x14ac:dyDescent="0.2">
      <c r="A781" s="70" t="s">
        <v>525</v>
      </c>
      <c r="B781" s="68"/>
      <c r="C781" s="182"/>
    </row>
    <row r="782" spans="1:3" s="191" customFormat="1" x14ac:dyDescent="0.2">
      <c r="A782" s="70"/>
      <c r="B782" s="61"/>
      <c r="C782" s="182"/>
    </row>
    <row r="783" spans="1:3" s="191" customFormat="1" ht="37.5" x14ac:dyDescent="0.2">
      <c r="A783" s="15" t="s">
        <v>1</v>
      </c>
      <c r="B783" s="5" t="s">
        <v>748</v>
      </c>
      <c r="C783" s="182">
        <v>1156600</v>
      </c>
    </row>
    <row r="784" spans="1:3" s="58" customFormat="1" x14ac:dyDescent="0.2">
      <c r="A784" s="198"/>
      <c r="B784" s="199" t="s">
        <v>746</v>
      </c>
      <c r="C784" s="200">
        <f>C783</f>
        <v>1156600</v>
      </c>
    </row>
    <row r="785" spans="1:3" s="58" customFormat="1" x14ac:dyDescent="0.2">
      <c r="A785" s="181"/>
      <c r="B785" s="211"/>
      <c r="C785" s="182"/>
    </row>
    <row r="786" spans="1:3" s="58" customFormat="1" x14ac:dyDescent="0.2">
      <c r="A786" s="181"/>
      <c r="B786" s="211"/>
      <c r="C786" s="182"/>
    </row>
    <row r="787" spans="1:3" s="58" customFormat="1" ht="19.5" x14ac:dyDescent="0.2">
      <c r="A787" s="70" t="s">
        <v>724</v>
      </c>
      <c r="B787" s="68"/>
      <c r="C787" s="182"/>
    </row>
    <row r="788" spans="1:3" s="58" customFormat="1" ht="19.5" x14ac:dyDescent="0.2">
      <c r="A788" s="70" t="s">
        <v>255</v>
      </c>
      <c r="B788" s="68"/>
      <c r="C788" s="182"/>
    </row>
    <row r="789" spans="1:3" s="58" customFormat="1" ht="19.5" x14ac:dyDescent="0.2">
      <c r="A789" s="70" t="s">
        <v>394</v>
      </c>
      <c r="B789" s="68"/>
      <c r="C789" s="182"/>
    </row>
    <row r="790" spans="1:3" s="58" customFormat="1" ht="19.5" x14ac:dyDescent="0.2">
      <c r="A790" s="70" t="s">
        <v>525</v>
      </c>
      <c r="B790" s="68"/>
      <c r="C790" s="182"/>
    </row>
    <row r="791" spans="1:3" s="58" customFormat="1" x14ac:dyDescent="0.2">
      <c r="A791" s="70"/>
      <c r="B791" s="61"/>
      <c r="C791" s="182"/>
    </row>
    <row r="792" spans="1:3" s="58" customFormat="1" ht="37.5" x14ac:dyDescent="0.2">
      <c r="A792" s="15" t="s">
        <v>1</v>
      </c>
      <c r="B792" s="5" t="s">
        <v>748</v>
      </c>
      <c r="C792" s="182">
        <v>68300</v>
      </c>
    </row>
    <row r="793" spans="1:3" s="58" customFormat="1" x14ac:dyDescent="0.2">
      <c r="A793" s="198"/>
      <c r="B793" s="199" t="s">
        <v>746</v>
      </c>
      <c r="C793" s="200">
        <f>C792</f>
        <v>68300</v>
      </c>
    </row>
    <row r="794" spans="1:3" s="58" customFormat="1" x14ac:dyDescent="0.2">
      <c r="A794" s="181"/>
      <c r="B794" s="211"/>
      <c r="C794" s="182"/>
    </row>
    <row r="795" spans="1:3" s="58" customFormat="1" x14ac:dyDescent="0.2">
      <c r="A795" s="181"/>
      <c r="B795" s="211"/>
      <c r="C795" s="182"/>
    </row>
    <row r="796" spans="1:3" s="58" customFormat="1" x14ac:dyDescent="0.2">
      <c r="A796" s="81"/>
      <c r="B796" s="211"/>
      <c r="C796" s="182"/>
    </row>
    <row r="797" spans="1:3" x14ac:dyDescent="0.2">
      <c r="C797" s="202"/>
    </row>
  </sheetData>
  <mergeCells count="1">
    <mergeCell ref="A6:B6"/>
  </mergeCells>
  <printOptions horizontalCentered="1" gridLines="1"/>
  <pageMargins left="0" right="0" top="0" bottom="0" header="0" footer="0"/>
  <pageSetup paperSize="9" scale="60" firstPageNumber="151" orientation="portrait" useFirstPageNumber="1" r:id="rId1"/>
  <headerFooter>
    <oddFooter>&amp;C&amp;P</oddFooter>
  </headerFooter>
  <rowBreaks count="18" manualBreakCount="18">
    <brk id="32" max="16383" man="1"/>
    <brk id="65" max="16383" man="1"/>
    <brk id="114" max="2" man="1"/>
    <brk id="160" max="2" man="1"/>
    <brk id="194" max="16383" man="1"/>
    <brk id="219" max="16383" man="1"/>
    <brk id="251" max="2" man="1"/>
    <brk id="299" max="2" man="1"/>
    <brk id="324" max="16383" man="1"/>
    <brk id="363" max="2" man="1"/>
    <brk id="423" max="2" man="1"/>
    <brk id="483" max="2" man="1"/>
    <brk id="543" max="2" man="1"/>
    <brk id="579" max="2" man="1"/>
    <brk id="639" max="2" man="1"/>
    <brk id="685" max="16383" man="1"/>
    <brk id="729" max="16383" man="1"/>
    <brk id="77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2022-10-26T11:46:24Z</cp:lastPrinted>
  <dcterms:created xsi:type="dcterms:W3CDTF">2018-04-16T06:34:24Z</dcterms:created>
  <dcterms:modified xsi:type="dcterms:W3CDTF">2022-10-26T11:51:29Z</dcterms:modified>
</cp:coreProperties>
</file>